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D:\WRX\Motor Sport\Motorsport 2018\Speed\"/>
    </mc:Choice>
  </mc:AlternateContent>
  <xr:revisionPtr revIDLastSave="0" documentId="13_ncr:1_{FC4C1E26-EAFC-46D4-AEC7-C14EC15D98B0}" xr6:coauthVersionLast="32" xr6:coauthVersionMax="32" xr10:uidLastSave="{00000000-0000-0000-0000-000000000000}"/>
  <bookViews>
    <workbookView xWindow="0" yWindow="0" windowWidth="19200" windowHeight="6973" xr2:uid="{00000000-000D-0000-FFFF-FFFF00000000}"/>
  </bookViews>
  <sheets>
    <sheet name="Sheet1" sheetId="1" r:id="rId1"/>
    <sheet name="Sheet2" sheetId="2" r:id="rId2"/>
  </sheets>
  <definedNames>
    <definedName name="_xlnm.Print_Area" localSheetId="0">Sheet1!$A$1:$F$200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0" i="1" l="1"/>
  <c r="F198" i="1"/>
  <c r="F197" i="1"/>
  <c r="F196" i="1"/>
  <c r="F195" i="1"/>
  <c r="F194" i="1"/>
  <c r="F193" i="1"/>
  <c r="F189" i="1"/>
  <c r="F188" i="1"/>
  <c r="F184" i="1"/>
  <c r="F182" i="1"/>
  <c r="F181" i="1"/>
  <c r="F178" i="1"/>
  <c r="F176" i="1"/>
  <c r="F174" i="1"/>
  <c r="F173" i="1"/>
  <c r="F169" i="1"/>
  <c r="F167" i="1"/>
  <c r="F166" i="1"/>
  <c r="F165" i="1"/>
  <c r="F160" i="1"/>
  <c r="F159" i="1"/>
  <c r="F158" i="1"/>
  <c r="F157" i="1"/>
  <c r="F155" i="1"/>
  <c r="F154" i="1"/>
  <c r="F153" i="1"/>
  <c r="F152" i="1"/>
  <c r="F151" i="1"/>
  <c r="F148" i="1"/>
  <c r="F147" i="1"/>
  <c r="F146" i="1"/>
  <c r="F143" i="1"/>
  <c r="F142" i="1"/>
  <c r="F139" i="1"/>
  <c r="F138" i="1"/>
  <c r="F135" i="1"/>
  <c r="F134" i="1"/>
  <c r="F133" i="1"/>
  <c r="F132" i="1"/>
  <c r="F129" i="1"/>
  <c r="F128" i="1"/>
  <c r="F127" i="1"/>
  <c r="F126" i="1"/>
  <c r="F125" i="1"/>
  <c r="F122" i="1"/>
  <c r="F121" i="1"/>
  <c r="F120" i="1"/>
  <c r="F117" i="1"/>
  <c r="F116" i="1"/>
  <c r="F115" i="1"/>
  <c r="F114" i="1"/>
  <c r="F113" i="1"/>
  <c r="F112" i="1"/>
  <c r="F108" i="1"/>
  <c r="F107" i="1"/>
  <c r="F106" i="1"/>
  <c r="F103" i="1"/>
  <c r="F102" i="1"/>
  <c r="F101" i="1"/>
  <c r="F97" i="1"/>
  <c r="F96" i="1"/>
  <c r="F95" i="1"/>
  <c r="F94" i="1"/>
  <c r="F90" i="1"/>
  <c r="F89" i="1"/>
  <c r="F88" i="1"/>
  <c r="F87" i="1"/>
  <c r="F86" i="1"/>
  <c r="F85" i="1"/>
  <c r="F84" i="1"/>
  <c r="F81" i="1"/>
  <c r="F80" i="1"/>
  <c r="F79" i="1"/>
  <c r="F78" i="1"/>
  <c r="F75" i="1"/>
  <c r="F74" i="1"/>
  <c r="F73" i="1"/>
  <c r="F70" i="1"/>
  <c r="F69" i="1"/>
  <c r="F68" i="1"/>
  <c r="F67" i="1"/>
  <c r="G45" i="1" l="1"/>
  <c r="F45" i="1"/>
  <c r="E45" i="1"/>
  <c r="D45" i="1"/>
  <c r="O39" i="1" l="1"/>
  <c r="O38" i="1"/>
  <c r="O37" i="1"/>
  <c r="O36" i="1"/>
  <c r="O35" i="1"/>
  <c r="O34" i="1"/>
  <c r="O33" i="1"/>
  <c r="O32" i="1"/>
  <c r="O31" i="1"/>
  <c r="O30" i="1"/>
  <c r="O29" i="1"/>
  <c r="O28" i="1"/>
  <c r="O27" i="1"/>
  <c r="O26" i="1"/>
  <c r="O25" i="1"/>
  <c r="O24" i="1"/>
  <c r="O23" i="1"/>
  <c r="O22" i="1"/>
  <c r="O21" i="1"/>
  <c r="O20" i="1"/>
  <c r="O19" i="1"/>
  <c r="O18" i="1"/>
  <c r="O17" i="1"/>
  <c r="O16" i="1"/>
  <c r="O15" i="1"/>
  <c r="E39" i="1"/>
  <c r="Q39" i="1"/>
  <c r="Q38" i="1"/>
  <c r="E38" i="1"/>
  <c r="F38" i="1" s="1"/>
  <c r="E37" i="1"/>
  <c r="F37" i="1" s="1"/>
  <c r="D48" i="1" l="1"/>
  <c r="F39" i="1"/>
  <c r="E23" i="1"/>
  <c r="F23" i="1" s="1"/>
  <c r="E36" i="1"/>
  <c r="F36" i="1" s="1"/>
  <c r="N38" i="1"/>
  <c r="N39" i="1" l="1"/>
  <c r="Q23" i="1" l="1"/>
  <c r="N23" i="1"/>
  <c r="Q37" i="1"/>
  <c r="N37" i="1"/>
  <c r="Q36" i="1"/>
  <c r="N36" i="1"/>
  <c r="AE155" i="1" l="1"/>
  <c r="B16" i="1" l="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Q35" i="1" l="1"/>
  <c r="Q34" i="1"/>
  <c r="Q33" i="1"/>
  <c r="Q32" i="1"/>
  <c r="Q31" i="1"/>
  <c r="Q30" i="1"/>
  <c r="Q29" i="1"/>
  <c r="Q28" i="1"/>
  <c r="Q27" i="1"/>
  <c r="Q26" i="1"/>
  <c r="Q25" i="1"/>
  <c r="Q24" i="1"/>
  <c r="Q22" i="1"/>
  <c r="Q21" i="1"/>
  <c r="Q20" i="1"/>
  <c r="Q19" i="1"/>
  <c r="Q18" i="1"/>
  <c r="Q17" i="1"/>
  <c r="Q16" i="1"/>
  <c r="Q15" i="1"/>
  <c r="N35" i="1"/>
  <c r="N34" i="1"/>
  <c r="N33" i="1"/>
  <c r="N32" i="1"/>
  <c r="N31" i="1"/>
  <c r="N30" i="1"/>
  <c r="N29" i="1"/>
  <c r="N28" i="1"/>
  <c r="N27" i="1"/>
  <c r="N26" i="1"/>
  <c r="N25" i="1"/>
  <c r="N24" i="1"/>
  <c r="N22" i="1"/>
  <c r="N21" i="1"/>
  <c r="N20" i="1"/>
  <c r="N19" i="1"/>
  <c r="N18" i="1"/>
  <c r="N17" i="1"/>
  <c r="N16" i="1"/>
  <c r="N15" i="1"/>
  <c r="D46" i="1" l="1"/>
  <c r="AE62" i="1" s="1"/>
  <c r="AE97" i="1"/>
  <c r="E22" i="1"/>
  <c r="F22" i="1" s="1"/>
  <c r="E21" i="1"/>
  <c r="F21" i="1" s="1"/>
  <c r="E20" i="1"/>
  <c r="F20" i="1" s="1"/>
  <c r="AE178" i="1"/>
  <c r="G46" i="1" l="1"/>
  <c r="F46" i="1"/>
  <c r="F47" i="1" s="1"/>
  <c r="E46" i="1"/>
  <c r="E47" i="1" s="1"/>
  <c r="AE67" i="1"/>
  <c r="AE70" i="1"/>
  <c r="AE69" i="1"/>
  <c r="AE68" i="1"/>
  <c r="E27" i="1"/>
  <c r="F27" i="1" s="1"/>
  <c r="E25" i="1"/>
  <c r="F25" i="1" s="1"/>
  <c r="F40" i="1" s="1"/>
  <c r="D54" i="1" l="1"/>
  <c r="F48" i="1"/>
  <c r="G48" i="1" s="1"/>
  <c r="D53" i="1"/>
  <c r="E48" i="1"/>
  <c r="E67" i="1"/>
  <c r="AE133" i="1" l="1"/>
  <c r="AE135" i="1" l="1"/>
  <c r="AE134" i="1"/>
  <c r="AE108" i="1" l="1"/>
  <c r="AE107" i="1"/>
  <c r="AE106" i="1"/>
  <c r="E106" i="1" l="1"/>
  <c r="AE157" i="1"/>
  <c r="AE90" i="1"/>
  <c r="AE88" i="1"/>
  <c r="AE86" i="1"/>
  <c r="AE181" i="1" l="1"/>
  <c r="AE184" i="1"/>
  <c r="AE182" i="1"/>
  <c r="AE189" i="1"/>
  <c r="E183" i="1" l="1"/>
  <c r="AE169" i="1"/>
  <c r="AE165" i="1"/>
  <c r="AE166" i="1"/>
  <c r="E35" i="1" l="1"/>
  <c r="F35" i="1" s="1"/>
  <c r="E34" i="1" l="1"/>
  <c r="E32" i="1"/>
  <c r="E33" i="1"/>
  <c r="E31" i="1"/>
  <c r="E29" i="1"/>
  <c r="E30" i="1"/>
  <c r="E28" i="1"/>
  <c r="E26" i="1"/>
  <c r="E24" i="1"/>
  <c r="E19" i="1"/>
  <c r="E18" i="1"/>
  <c r="E17" i="1"/>
  <c r="E16" i="1"/>
  <c r="E15" i="1"/>
  <c r="E40" i="1" s="1"/>
  <c r="E41" i="1" l="1"/>
  <c r="C146" i="1" s="1"/>
  <c r="AA56" i="1"/>
  <c r="Z56" i="1"/>
  <c r="Y56" i="1"/>
  <c r="X56" i="1"/>
  <c r="W56" i="1"/>
  <c r="V56" i="1"/>
  <c r="U56" i="1"/>
  <c r="T56" i="1"/>
  <c r="S56" i="1"/>
  <c r="P56" i="1"/>
  <c r="K56" i="1"/>
  <c r="J56" i="1"/>
  <c r="I56" i="1"/>
  <c r="H56" i="1"/>
  <c r="G56" i="1"/>
  <c r="AE176" i="1"/>
  <c r="AE174" i="1"/>
  <c r="AE167" i="1"/>
  <c r="E167" i="1" s="1"/>
  <c r="AE132" i="1"/>
  <c r="F93" i="1"/>
  <c r="F30" i="1"/>
  <c r="E174" i="1" l="1"/>
  <c r="AE196" i="1"/>
  <c r="G47" i="1" l="1"/>
  <c r="D55" i="1" s="1"/>
  <c r="F62" i="1"/>
  <c r="AE63" i="1" l="1"/>
  <c r="F63" i="1" s="1"/>
  <c r="AE146" i="1"/>
  <c r="F16" i="1" l="1"/>
  <c r="F17" i="1"/>
  <c r="F18" i="1"/>
  <c r="F19" i="1"/>
  <c r="F24" i="1"/>
  <c r="F26" i="1"/>
  <c r="F28" i="1"/>
  <c r="F29" i="1"/>
  <c r="F41" i="1" s="1"/>
  <c r="F31" i="1"/>
  <c r="F32" i="1"/>
  <c r="F33" i="1"/>
  <c r="F34" i="1"/>
  <c r="F15" i="1"/>
  <c r="AE148" i="1"/>
  <c r="AE147" i="1"/>
  <c r="AE160" i="1"/>
  <c r="AE158" i="1"/>
  <c r="AE159" i="1"/>
  <c r="C148" i="1" l="1"/>
  <c r="C147" i="1"/>
  <c r="E146" i="1"/>
  <c r="AE188" i="1" l="1"/>
  <c r="E188" i="1" s="1"/>
  <c r="AE200" i="1" l="1"/>
  <c r="E200" i="1" s="1"/>
  <c r="AE152" i="1"/>
  <c r="AE151" i="1"/>
  <c r="AE126" i="1"/>
  <c r="AE128" i="1"/>
  <c r="AE121" i="1"/>
  <c r="AE113" i="1"/>
  <c r="AE115" i="1"/>
  <c r="AE116" i="1"/>
  <c r="AE102" i="1"/>
  <c r="AE93" i="1"/>
  <c r="AE85" i="1"/>
  <c r="AE79" i="1"/>
  <c r="AE74" i="1"/>
  <c r="AE197" i="1"/>
  <c r="AE153" i="1"/>
  <c r="AE154" i="1"/>
  <c r="AE193" i="1"/>
  <c r="AE194" i="1"/>
  <c r="AE195" i="1"/>
  <c r="AE198" i="1"/>
  <c r="AE73" i="1"/>
  <c r="AE75" i="1"/>
  <c r="AE78" i="1"/>
  <c r="AE80" i="1"/>
  <c r="AE81" i="1"/>
  <c r="AE84" i="1"/>
  <c r="AE87" i="1"/>
  <c r="AE89" i="1"/>
  <c r="AE94" i="1"/>
  <c r="AE95" i="1"/>
  <c r="AE96" i="1"/>
  <c r="AE101" i="1"/>
  <c r="AE103" i="1"/>
  <c r="AE112" i="1"/>
  <c r="AE114" i="1"/>
  <c r="AE117" i="1"/>
  <c r="AE120" i="1"/>
  <c r="AE122" i="1"/>
  <c r="AE125" i="1"/>
  <c r="AE127" i="1"/>
  <c r="AE129" i="1"/>
  <c r="AE138" i="1"/>
  <c r="AE139" i="1"/>
  <c r="AE142" i="1"/>
  <c r="AE143" i="1"/>
  <c r="E132" i="1" l="1"/>
  <c r="E84" i="1"/>
  <c r="AE202" i="1"/>
  <c r="B7" i="1" s="1"/>
  <c r="E193" i="1"/>
  <c r="E151" i="1"/>
  <c r="E142" i="1"/>
  <c r="E138" i="1"/>
  <c r="E73" i="1"/>
  <c r="E120" i="1"/>
  <c r="E101" i="1"/>
  <c r="E93" i="1"/>
  <c r="E78" i="1"/>
  <c r="E62" i="1"/>
  <c r="E125" i="1"/>
  <c r="E112" i="1"/>
  <c r="B9" i="1" l="1"/>
  <c r="C87" i="1"/>
  <c r="B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Larsen</author>
  </authors>
  <commentList>
    <comment ref="E40" authorId="0" shapeId="0" xr:uid="{00000000-0006-0000-0000-000001000000}">
      <text>
        <r>
          <rPr>
            <b/>
            <sz val="9"/>
            <color indexed="81"/>
            <rFont val="Tahoma"/>
            <family val="2"/>
          </rPr>
          <t>Kristian Larsen:</t>
        </r>
        <r>
          <rPr>
            <sz val="9"/>
            <color indexed="81"/>
            <rFont val="Tahoma"/>
            <family val="2"/>
          </rPr>
          <t xml:space="preserve">
Needed 2 totals as Excel wont allow multiple nested IF statements
(and done want to use macros)</t>
        </r>
      </text>
    </comment>
    <comment ref="F40" authorId="0" shapeId="0" xr:uid="{00000000-0006-0000-0000-000002000000}">
      <text>
        <r>
          <rPr>
            <b/>
            <sz val="9"/>
            <color indexed="81"/>
            <rFont val="Tahoma"/>
            <family val="2"/>
          </rPr>
          <t>Kristian Larsen:</t>
        </r>
        <r>
          <rPr>
            <sz val="9"/>
            <color indexed="81"/>
            <rFont val="Tahoma"/>
            <family val="2"/>
          </rPr>
          <t xml:space="preserve">
Needed 2 totals as Excel wont allow multiple nested IF statements
(and done want to use macros)</t>
        </r>
      </text>
    </comment>
    <comment ref="AE68" authorId="0" shapeId="0" xr:uid="{00000000-0006-0000-0000-000003000000}">
      <text>
        <r>
          <rPr>
            <b/>
            <sz val="9"/>
            <color indexed="81"/>
            <rFont val="Tahoma"/>
            <family val="2"/>
          </rPr>
          <t>Kristian Larsen:</t>
        </r>
        <r>
          <rPr>
            <sz val="9"/>
            <color indexed="81"/>
            <rFont val="Tahoma"/>
            <family val="2"/>
          </rPr>
          <t xml:space="preserve">
+ 40 points if 6cyl or non Subaru</t>
        </r>
      </text>
    </comment>
    <comment ref="AE69" authorId="0" shapeId="0" xr:uid="{00000000-0006-0000-0000-000004000000}">
      <text>
        <r>
          <rPr>
            <b/>
            <sz val="9"/>
            <color indexed="81"/>
            <rFont val="Tahoma"/>
            <family val="2"/>
          </rPr>
          <t>Kristian Larsen:</t>
        </r>
        <r>
          <rPr>
            <sz val="9"/>
            <color indexed="81"/>
            <rFont val="Tahoma"/>
            <family val="2"/>
          </rPr>
          <t xml:space="preserve">
+ 40 points if 6cyl or non Subaru</t>
        </r>
      </text>
    </comment>
    <comment ref="AE70" authorId="0" shapeId="0" xr:uid="{00000000-0006-0000-0000-000005000000}">
      <text>
        <r>
          <rPr>
            <b/>
            <sz val="9"/>
            <color indexed="81"/>
            <rFont val="Tahoma"/>
            <family val="2"/>
          </rPr>
          <t>Kristian Larsen:</t>
        </r>
        <r>
          <rPr>
            <sz val="9"/>
            <color indexed="81"/>
            <rFont val="Tahoma"/>
            <family val="2"/>
          </rPr>
          <t xml:space="preserve">
+ 40 points if 6cyl or non Subaru</t>
        </r>
      </text>
    </comment>
  </commentList>
</comments>
</file>

<file path=xl/sharedStrings.xml><?xml version="1.0" encoding="utf-8"?>
<sst xmlns="http://schemas.openxmlformats.org/spreadsheetml/2006/main" count="305" uniqueCount="215">
  <si>
    <t>Engine</t>
  </si>
  <si>
    <t>ECU / Tuning</t>
  </si>
  <si>
    <t>Exhaust</t>
  </si>
  <si>
    <t>Intercooler</t>
  </si>
  <si>
    <t>Suspension</t>
  </si>
  <si>
    <t>Aftermarket Coil Overs</t>
  </si>
  <si>
    <t>Fuel</t>
  </si>
  <si>
    <t>Tyres</t>
  </si>
  <si>
    <t>Other</t>
  </si>
  <si>
    <t>Aftermarket Sway Bars</t>
  </si>
  <si>
    <t>Sway Bars</t>
  </si>
  <si>
    <t>Unleaded Pump Fuel</t>
  </si>
  <si>
    <t xml:space="preserve">Strut Tower Bar </t>
  </si>
  <si>
    <t>Intake</t>
  </si>
  <si>
    <t>Your Points</t>
  </si>
  <si>
    <t>Total Points</t>
  </si>
  <si>
    <t>BRZ</t>
  </si>
  <si>
    <t>No Intercooloer (Naturally Aspirated)</t>
  </si>
  <si>
    <t>JDM 5 Speed Gearbox</t>
  </si>
  <si>
    <t>Class</t>
  </si>
  <si>
    <t>Open</t>
  </si>
  <si>
    <t>From</t>
  </si>
  <si>
    <t>To</t>
  </si>
  <si>
    <t>YOUR CLASS</t>
  </si>
  <si>
    <t>Liberty</t>
  </si>
  <si>
    <t>06 - 08</t>
  </si>
  <si>
    <t>Alternative Subaru Suspension **</t>
  </si>
  <si>
    <t>Alternative Subaru Sway Bars **</t>
  </si>
  <si>
    <t>Model Dispensation</t>
  </si>
  <si>
    <t>Removed Carpet</t>
  </si>
  <si>
    <t>Removed Sound Deadening</t>
  </si>
  <si>
    <t>Anti Lift Kit</t>
  </si>
  <si>
    <t>96 - 00</t>
  </si>
  <si>
    <t>06 - 07</t>
  </si>
  <si>
    <t>OEM* Exhaust</t>
  </si>
  <si>
    <t>OEM* Intercooler</t>
  </si>
  <si>
    <t>OEM* Suspension</t>
  </si>
  <si>
    <t>OEM* Sway Bars</t>
  </si>
  <si>
    <t>OEM* Gearbox</t>
  </si>
  <si>
    <t>Aftermarket Cat back exhaust</t>
  </si>
  <si>
    <t>HIDE</t>
  </si>
  <si>
    <t>Removed Front Passenger Seat</t>
  </si>
  <si>
    <t>Subaru 6 Speed Gearbox</t>
  </si>
  <si>
    <t>Points</t>
  </si>
  <si>
    <t xml:space="preserve">Street Tyres </t>
  </si>
  <si>
    <t>Driver 
Details</t>
  </si>
  <si>
    <t>Full Name :</t>
  </si>
  <si>
    <t>Vehicle Description :</t>
  </si>
  <si>
    <t>Vehicle Colour :</t>
  </si>
  <si>
    <t>Aftermarket TMIC</t>
  </si>
  <si>
    <t>Liberty Mk1 and Mk2</t>
  </si>
  <si>
    <t>Liberty Mk3</t>
  </si>
  <si>
    <t>Alternative Subaru TMIC Intercooler **</t>
  </si>
  <si>
    <t>Aftermarket Struts and Springs</t>
  </si>
  <si>
    <t>Aftermarket Springs only</t>
  </si>
  <si>
    <t>Aftermarket Struts only</t>
  </si>
  <si>
    <t>Liberty Mk4 +</t>
  </si>
  <si>
    <t>Forced Induction</t>
  </si>
  <si>
    <t>Aftermarket or Modifed Turbos\Superchargers</t>
  </si>
  <si>
    <t>H or K Brace</t>
  </si>
  <si>
    <t>89-98</t>
  </si>
  <si>
    <t>99-03</t>
  </si>
  <si>
    <t>04+</t>
  </si>
  <si>
    <t>Aero</t>
  </si>
  <si>
    <t>Under Body Diffuser</t>
  </si>
  <si>
    <t>Aftermarket calipers</t>
  </si>
  <si>
    <r>
      <t xml:space="preserve">Brakes </t>
    </r>
    <r>
      <rPr>
        <sz val="9"/>
        <color theme="1"/>
        <rFont val="Calibri"/>
        <family val="2"/>
        <scheme val="minor"/>
      </rPr>
      <t>-</t>
    </r>
    <r>
      <rPr>
        <sz val="9"/>
        <color rgb="FF00B050"/>
        <rFont val="Calibri"/>
        <family val="2"/>
        <scheme val="minor"/>
      </rPr>
      <t xml:space="preserve"> The WRX Club always encourages competitors upgrade their brake pads, disks and fluid to handle track duties</t>
    </r>
  </si>
  <si>
    <t>OEM* Brake calipers</t>
  </si>
  <si>
    <t>Canards or additional aero on bumper over OEM* (non cosmetic)</t>
  </si>
  <si>
    <t>Sequential \ Non Subaru Gearbox</t>
  </si>
  <si>
    <t>Carbon/Lightweight Doors</t>
  </si>
  <si>
    <t>Carbon/Lightweight Bonnet</t>
  </si>
  <si>
    <t>Carbon/Lightweight Boot</t>
  </si>
  <si>
    <t>Replaced Windows \ Perspex Windows</t>
  </si>
  <si>
    <t>Stage 1</t>
  </si>
  <si>
    <t>Stage 2</t>
  </si>
  <si>
    <t>Tyre Width</t>
  </si>
  <si>
    <t>H6</t>
  </si>
  <si>
    <t>Rear Diffuser (Stage 2)</t>
  </si>
  <si>
    <t>Rear diffuser/ under tray must not extend beyond the vehicles bodywork and forward only to the rear axle.</t>
  </si>
  <si>
    <t>Rear diffuser/under tray may extend 300mm rearward beyond the furthest point of the vehicles bodywork.</t>
  </si>
  <si>
    <t>Front under tray/splitter must follow the outline of the front bar and may extend 50mm ahead of the vehicle bodywork, no further rearward than the front axle and no wider than the front OEM guards.</t>
  </si>
  <si>
    <t>Select Engine</t>
  </si>
  <si>
    <t>Select Mod Status</t>
  </si>
  <si>
    <t>Modified Status</t>
  </si>
  <si>
    <t>None (OEM)</t>
  </si>
  <si>
    <t xml:space="preserve">Rear Diffuser (Stage 1) </t>
  </si>
  <si>
    <t>14 +</t>
  </si>
  <si>
    <t>09 - 13</t>
  </si>
  <si>
    <t>MODEL</t>
  </si>
  <si>
    <t>Car Selection</t>
  </si>
  <si>
    <t>Selection</t>
  </si>
  <si>
    <t>Option number</t>
  </si>
  <si>
    <t>14+</t>
  </si>
  <si>
    <t>Class 
Details</t>
  </si>
  <si>
    <t>NOTES</t>
  </si>
  <si>
    <t>Stock Engine</t>
  </si>
  <si>
    <t>Select Your Vehicle</t>
  </si>
  <si>
    <t>Wheel Size</t>
  </si>
  <si>
    <t>Rear wing assembly design is free and may extend up to 150mm per side wider than the original coachwork in front view. The wing can be no higher than 250mm from the horizontal line from the highest point of the factory roof panel.</t>
  </si>
  <si>
    <t>Rear wing must be fitted as such to be over the body or boot in plan view, except in case of a hatchback, the rear wing assembly is only required to begin over the body. No portion of the wing can be higher than the horizontal line from the highest point of the roof sheet metal except in the case of a hatchback where the wing can be no higher than 150mm from the highest point of the wing to the roofline and must be on the rear portion of the roof.</t>
  </si>
  <si>
    <t>Standard for chassis</t>
  </si>
  <si>
    <t>Front under tray/splitter may extend up to 30mm forward of the vehicles bodywork.</t>
  </si>
  <si>
    <r>
      <t xml:space="preserve">Rear Spoiler (Stage 1 - Subaru Alternative) </t>
    </r>
    <r>
      <rPr>
        <sz val="11"/>
        <color rgb="FFFF0000"/>
        <rFont val="Calibri"/>
        <family val="2"/>
        <scheme val="minor"/>
      </rPr>
      <t>E.g. S202/S203/S206/S207 or adjustable 22b</t>
    </r>
  </si>
  <si>
    <r>
      <t xml:space="preserve">Rear Spoiler (Stage 2 ) </t>
    </r>
    <r>
      <rPr>
        <sz val="11"/>
        <color rgb="FFFF0000"/>
        <rFont val="Calibri"/>
        <family val="2"/>
        <scheme val="minor"/>
      </rPr>
      <t>E.g. Voltex GT Type 1/Type 2 or APR GTC-200/GTC-300</t>
    </r>
  </si>
  <si>
    <r>
      <t xml:space="preserve">Rear Spoiler (Stage 3) </t>
    </r>
    <r>
      <rPr>
        <sz val="11"/>
        <color rgb="FFFF0000"/>
        <rFont val="Calibri"/>
        <family val="2"/>
        <scheme val="minor"/>
      </rPr>
      <t>E.g. Voltex GT Type 3 or APR GTC-500/GT 1000</t>
    </r>
  </si>
  <si>
    <t xml:space="preserve">No Front Splitter </t>
  </si>
  <si>
    <t>No Rear Diffuser</t>
  </si>
  <si>
    <t>OEM* Intake with Standard Subaru Filter</t>
  </si>
  <si>
    <t>OEM* Intake with Performance Drop in Filter</t>
  </si>
  <si>
    <t>Cold Air Intake / Modified Airbox</t>
  </si>
  <si>
    <t>ProSpeed Racing Sprint</t>
  </si>
  <si>
    <t>WRX MY06 - MY08</t>
  </si>
  <si>
    <t>WRX MY09 - MY13</t>
  </si>
  <si>
    <t>WRX MY14 +</t>
  </si>
  <si>
    <t>STi to MY00</t>
  </si>
  <si>
    <t>STi MY06 - MY07</t>
  </si>
  <si>
    <r>
      <t xml:space="preserve">Half Roll Cage                                                                                  </t>
    </r>
    <r>
      <rPr>
        <sz val="11"/>
        <color rgb="FF00B050"/>
        <rFont val="Calibri"/>
        <family val="2"/>
        <scheme val="minor"/>
      </rPr>
      <t>(-10 Points as Safety Device)</t>
    </r>
  </si>
  <si>
    <r>
      <t xml:space="preserve">Full Roll Cage                                                                                   </t>
    </r>
    <r>
      <rPr>
        <sz val="11"/>
        <color rgb="FF00B050"/>
        <rFont val="Calibri"/>
        <family val="2"/>
        <scheme val="minor"/>
      </rPr>
      <t>(-15 Points as Safety Device)</t>
    </r>
  </si>
  <si>
    <t>WRX</t>
  </si>
  <si>
    <t>Sti</t>
  </si>
  <si>
    <r>
      <t xml:space="preserve">- ADM OEM* and </t>
    </r>
    <r>
      <rPr>
        <b/>
        <sz val="9"/>
        <color rgb="FF00B050"/>
        <rFont val="Calibri"/>
        <family val="2"/>
        <scheme val="minor"/>
      </rPr>
      <t>cosmetic</t>
    </r>
    <r>
      <rPr>
        <sz val="9"/>
        <color rgb="FF00B050"/>
        <rFont val="Calibri"/>
        <family val="2"/>
        <scheme val="minor"/>
      </rPr>
      <t xml:space="preserve"> aero are not penalised</t>
    </r>
  </si>
  <si>
    <t>Autotech Engineering Street</t>
  </si>
  <si>
    <t>Michael South Engineering Clubman</t>
  </si>
  <si>
    <t>(Tick all that apply)</t>
  </si>
  <si>
    <t>Subaru Gearbox with After Market gears</t>
  </si>
  <si>
    <t>Gearbox</t>
  </si>
  <si>
    <t>Diffs</t>
  </si>
  <si>
    <t>Aftermarket Cat back exhaust with Headers</t>
  </si>
  <si>
    <t>OEM* ECU      (Not Remapped \ Flashed)</t>
  </si>
  <si>
    <t>Alternative Subaru ECU**           (Not Remapped \ Flashed)</t>
  </si>
  <si>
    <t>Subaru ECU Remaped \ Reflash</t>
  </si>
  <si>
    <t>Non OEM ECU (Replacement / Piggyback)</t>
  </si>
  <si>
    <t>Aftermarket Dump pipe with Headers</t>
  </si>
  <si>
    <t>Full Aftermarket Exhaust (Turbo back)</t>
  </si>
  <si>
    <t xml:space="preserve">Full Aftermarket Exhaust (Turbo back) with Headers </t>
  </si>
  <si>
    <t>Brembo 4 piston calipers (as per ADM STi)</t>
  </si>
  <si>
    <t>Removed Air Conditioning (Engine Bay components)</t>
  </si>
  <si>
    <t>Removed Air Conditioning (Cabin components)</t>
  </si>
  <si>
    <t xml:space="preserve">  Calipers</t>
  </si>
  <si>
    <t xml:space="preserve">  Rotors</t>
  </si>
  <si>
    <t>OEM*  Front brake rotor dia</t>
  </si>
  <si>
    <t>Front rotors &gt;316mm but &lt;331</t>
  </si>
  <si>
    <t>Front rotors &gt;331mm</t>
  </si>
  <si>
    <t>Front Plated, Helical or Torson LSD</t>
  </si>
  <si>
    <t xml:space="preserve"> </t>
  </si>
  <si>
    <t>OEM* Diffs (including DCCD if applicable)</t>
  </si>
  <si>
    <t>Subaru or aftermarket DCCD</t>
  </si>
  <si>
    <t xml:space="preserve">Rear Plated LSD </t>
  </si>
  <si>
    <t>NRG Automotive Services Track</t>
  </si>
  <si>
    <t>OEM Engine</t>
  </si>
  <si>
    <t>OEM</t>
  </si>
  <si>
    <t>WRX to MY96</t>
  </si>
  <si>
    <t>WRX MY97 to MY00</t>
  </si>
  <si>
    <t>WRX MY01 - MY02</t>
  </si>
  <si>
    <t>WRX MY03 - MY05</t>
  </si>
  <si>
    <t>93 - 96</t>
  </si>
  <si>
    <t xml:space="preserve"> 01-02</t>
  </si>
  <si>
    <t>03 - 05</t>
  </si>
  <si>
    <t>97 - 00</t>
  </si>
  <si>
    <t>Aftermarket or Modifed Turbos in non standard location (Excludes BRZ)</t>
  </si>
  <si>
    <t>OEM* Turbo</t>
  </si>
  <si>
    <t>Alternative Subaru Turbo</t>
  </si>
  <si>
    <t xml:space="preserve">STAGE 1: Bottom End </t>
  </si>
  <si>
    <r>
      <rPr>
        <b/>
        <sz val="9"/>
        <color rgb="FF00B050"/>
        <rFont val="Calibri"/>
        <family val="2"/>
        <scheme val="minor"/>
      </rPr>
      <t>STAGE 1</t>
    </r>
    <r>
      <rPr>
        <sz val="9"/>
        <color rgb="FF00B050"/>
        <rFont val="Calibri"/>
        <family val="2"/>
        <scheme val="minor"/>
      </rPr>
      <t xml:space="preserve">: Bottom End - Aftermarket Pistons and/or Rods
</t>
    </r>
    <r>
      <rPr>
        <b/>
        <sz val="9"/>
        <color rgb="FF00B050"/>
        <rFont val="Calibri"/>
        <family val="2"/>
        <scheme val="minor"/>
      </rPr>
      <t>STAGE 2</t>
    </r>
    <r>
      <rPr>
        <sz val="9"/>
        <color rgb="FF00B050"/>
        <rFont val="Calibri"/>
        <family val="2"/>
        <scheme val="minor"/>
      </rPr>
      <t xml:space="preserve">: Full Build - Aftermarket Pistons, Rods, Cams, Valves, Headwork etc
</t>
    </r>
    <r>
      <rPr>
        <b/>
        <sz val="9"/>
        <color rgb="FF00B050"/>
        <rFont val="Calibri"/>
        <family val="2"/>
        <scheme val="minor"/>
      </rPr>
      <t>STAGE 3</t>
    </r>
    <r>
      <rPr>
        <sz val="9"/>
        <color rgb="FF00B050"/>
        <rFont val="Calibri"/>
        <family val="2"/>
        <scheme val="minor"/>
      </rPr>
      <t>: Full Build + AVCS</t>
    </r>
  </si>
  <si>
    <t>STAGE 2: Full Build</t>
  </si>
  <si>
    <t>STAGE 3: Full Build + AVCS</t>
  </si>
  <si>
    <t>Stg 1</t>
  </si>
  <si>
    <t>Stg 2</t>
  </si>
  <si>
    <t>Stg 3</t>
  </si>
  <si>
    <t>OEM+&gt;200cc</t>
  </si>
  <si>
    <t xml:space="preserve">Weight Saving  </t>
  </si>
  <si>
    <t>STi MY02 - MY04</t>
  </si>
  <si>
    <t>02 - 04</t>
  </si>
  <si>
    <t>05</t>
  </si>
  <si>
    <t>STi MY05</t>
  </si>
  <si>
    <t>Aftermarket FMIC or V Mount</t>
  </si>
  <si>
    <t>Forester to MY02</t>
  </si>
  <si>
    <t>to MY02</t>
  </si>
  <si>
    <t xml:space="preserve">                                                     Forester </t>
  </si>
  <si>
    <t xml:space="preserve"> 04-05</t>
  </si>
  <si>
    <t xml:space="preserve"> 06-08</t>
  </si>
  <si>
    <t xml:space="preserve">Front Splitter/Diffuser (Stage 1) </t>
  </si>
  <si>
    <t xml:space="preserve">Front Splitter/Diffuser (Stage 2) </t>
  </si>
  <si>
    <r>
      <t>Front Splitter/Diffuser (Stage 3)</t>
    </r>
    <r>
      <rPr>
        <sz val="8"/>
        <color rgb="FFFF0000"/>
        <rFont val="Calibri"/>
        <family val="2"/>
        <scheme val="minor"/>
      </rPr>
      <t xml:space="preserve"> </t>
    </r>
  </si>
  <si>
    <t xml:space="preserve">No Spoiler or Standard Spoiler as avaliable on ADM OEM WRX/STI/BRZ/Liberty. </t>
  </si>
  <si>
    <r>
      <t xml:space="preserve">Spoiler  </t>
    </r>
    <r>
      <rPr>
        <sz val="9"/>
        <color rgb="FFFF0000"/>
        <rFont val="Calibri"/>
        <family val="2"/>
        <scheme val="minor"/>
      </rPr>
      <t>(Not valid for Street Class. Refer to MS Rules for Clubman Class)</t>
    </r>
  </si>
  <si>
    <r>
      <t xml:space="preserve">Front Splitters  </t>
    </r>
    <r>
      <rPr>
        <sz val="9"/>
        <color rgb="FFFF0000"/>
        <rFont val="Calibri"/>
        <family val="2"/>
        <scheme val="minor"/>
      </rPr>
      <t>(Not valid for Street or Clubman classes)</t>
    </r>
  </si>
  <si>
    <r>
      <t xml:space="preserve">Rear Diffuser </t>
    </r>
    <r>
      <rPr>
        <sz val="9"/>
        <color rgb="FFFF0000"/>
        <rFont val="Calibri"/>
        <family val="2"/>
        <scheme val="minor"/>
      </rPr>
      <t>(Not valid for Street or Clubman classes)</t>
    </r>
  </si>
  <si>
    <r>
      <t xml:space="preserve">Other Aero </t>
    </r>
    <r>
      <rPr>
        <sz val="9"/>
        <color rgb="FFFF0000"/>
        <rFont val="Calibri"/>
        <family val="2"/>
        <scheme val="minor"/>
      </rPr>
      <t>(Not valid for Street or Clubman classes)</t>
    </r>
  </si>
  <si>
    <r>
      <t xml:space="preserve">  </t>
    </r>
    <r>
      <rPr>
        <b/>
        <sz val="10"/>
        <color theme="1"/>
        <rFont val="Calibri"/>
        <family val="2"/>
        <scheme val="minor"/>
      </rPr>
      <t xml:space="preserve"> </t>
    </r>
    <r>
      <rPr>
        <sz val="10"/>
        <color rgb="FFFF0000"/>
        <rFont val="Calibri"/>
        <family val="2"/>
        <scheme val="minor"/>
      </rPr>
      <t>(Following mods not valid for Street or Clubman Classes)</t>
    </r>
  </si>
  <si>
    <r>
      <t xml:space="preserve">R Spec Category Tyres </t>
    </r>
    <r>
      <rPr>
        <sz val="9"/>
        <color rgb="FFFF0000"/>
        <rFont val="Calibri"/>
        <family val="2"/>
        <scheme val="minor"/>
      </rPr>
      <t>(Not valid for Street or Clubman classes)</t>
    </r>
  </si>
  <si>
    <t>(max width for Street Class - 245, Clubman Class - 255)</t>
  </si>
  <si>
    <r>
      <t xml:space="preserve">E85 Fuel (incl. flex fuel - i.e. any fuel with ethanol concentration &gt;15%) </t>
    </r>
    <r>
      <rPr>
        <sz val="9"/>
        <color rgb="FFFF0000"/>
        <rFont val="Calibri"/>
        <family val="2"/>
        <scheme val="minor"/>
      </rPr>
      <t>(Not valid for Street class)</t>
    </r>
  </si>
  <si>
    <t>Front under tray/splitter must follow the outline of the front bar and which extends more than 50mm ahead of the vehicle bodywork, no further rearward than rear of gearbox and/or is wider than the front guards.</t>
  </si>
  <si>
    <r>
      <t xml:space="preserve">Racing Harness and Hans Device (must have both)      </t>
    </r>
    <r>
      <rPr>
        <sz val="11"/>
        <color rgb="FF00B050"/>
        <rFont val="Calibri"/>
        <family val="2"/>
        <scheme val="minor"/>
      </rPr>
      <t xml:space="preserve">        (-10 Points as Safety Device)</t>
    </r>
  </si>
  <si>
    <t>2018 Speed Championship Class Calculator</t>
  </si>
  <si>
    <t>Forester from MY04 to MY05</t>
  </si>
  <si>
    <t>Forester from MY06 to MY08</t>
  </si>
  <si>
    <t>Forester from MY09 to MY12</t>
  </si>
  <si>
    <t>Forester from MY13</t>
  </si>
  <si>
    <t>STi MY08 - MY17</t>
  </si>
  <si>
    <t>STI MY18</t>
  </si>
  <si>
    <t>Vortex</t>
  </si>
  <si>
    <t>Levorg</t>
  </si>
  <si>
    <t>08  - 17</t>
  </si>
  <si>
    <t xml:space="preserve"> 09 - 12</t>
  </si>
  <si>
    <t xml:space="preserve"> 13+</t>
  </si>
  <si>
    <t>Levorg 1.6</t>
  </si>
  <si>
    <t>Levorg 2.0</t>
  </si>
  <si>
    <t>Capacity increase &gt;200cc but &lt;501cc over OEM</t>
  </si>
  <si>
    <t xml:space="preserve"> +&gt;501</t>
  </si>
  <si>
    <t>Capacity increase &gt;500cc over OEM</t>
  </si>
  <si>
    <r>
      <rPr>
        <sz val="10"/>
        <rFont val="Calibri"/>
        <family val="2"/>
        <scheme val="minor"/>
      </rPr>
      <t>* Term "</t>
    </r>
    <r>
      <rPr>
        <b/>
        <sz val="10"/>
        <rFont val="Calibri"/>
        <family val="2"/>
        <scheme val="minor"/>
      </rPr>
      <t>OEM</t>
    </r>
    <r>
      <rPr>
        <sz val="10"/>
        <rFont val="Calibri"/>
        <family val="2"/>
        <scheme val="minor"/>
      </rPr>
      <t>" refers to AUDM delivered for your specific vehicle and year as per manufacturer's specification, This does not refer to OEM parts from other model vehicles.
** Term "Alternative Subaru" refers to Subaru branded parts that were originally delivered on a Subaru vehicle (This includes JDM parts). This does not include similar parts that are produced by a different manufacturer. (E.g. Blouch TD05 is classed as aftermarket)</t>
    </r>
    <r>
      <rPr>
        <sz val="10"/>
        <color rgb="FFFF0000"/>
        <rFont val="Calibri"/>
        <family val="2"/>
        <scheme val="minor"/>
      </rPr>
      <t xml:space="preserve">
</t>
    </r>
    <r>
      <rPr>
        <sz val="10"/>
        <color rgb="FF0070C0"/>
        <rFont val="Calibri"/>
        <family val="2"/>
        <scheme val="minor"/>
      </rPr>
      <t>If you have any questions or a modification that is not clearly defined in this calculator, please contact motorsport@wrx.org.au</t>
    </r>
  </si>
  <si>
    <t>(refer to tyre information attached to the Motorsport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</si>
</sst>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1"/>
      <color rgb="FFFF0000"/>
      <name val="Calibri"/>
      <family val="2"/>
      <scheme val="minor"/>
    </font>
    <font>
      <sz val="14"/>
      <color theme="1"/>
      <name val="Calibri"/>
      <family val="2"/>
      <scheme val="minor"/>
    </font>
    <font>
      <sz val="11"/>
      <color rgb="FF00B050"/>
      <name val="Calibri"/>
      <family val="2"/>
      <scheme val="minor"/>
    </font>
    <font>
      <sz val="11"/>
      <name val="Calibri"/>
      <family val="2"/>
      <scheme val="minor"/>
    </font>
    <font>
      <b/>
      <sz val="13"/>
      <color theme="0"/>
      <name val="Calibri"/>
      <family val="2"/>
      <scheme val="minor"/>
    </font>
    <font>
      <b/>
      <sz val="10"/>
      <color rgb="FFFF0066"/>
      <name val="Calibri"/>
      <family val="2"/>
      <scheme val="minor"/>
    </font>
    <font>
      <sz val="9"/>
      <color indexed="81"/>
      <name val="Tahoma"/>
      <family val="2"/>
    </font>
    <font>
      <b/>
      <sz val="9"/>
      <color indexed="81"/>
      <name val="Tahoma"/>
      <family val="2"/>
    </font>
    <font>
      <sz val="9"/>
      <color theme="1"/>
      <name val="Calibri"/>
      <family val="2"/>
      <scheme val="minor"/>
    </font>
    <font>
      <sz val="9"/>
      <color rgb="FF00B050"/>
      <name val="Calibri"/>
      <family val="2"/>
      <scheme val="minor"/>
    </font>
    <font>
      <u/>
      <sz val="11"/>
      <color theme="10"/>
      <name val="Calibri"/>
      <family val="2"/>
      <scheme val="minor"/>
    </font>
    <font>
      <u/>
      <sz val="9"/>
      <color theme="10"/>
      <name val="Calibri"/>
      <family val="2"/>
      <scheme val="minor"/>
    </font>
    <font>
      <sz val="14"/>
      <color rgb="FF0070C0"/>
      <name val="Calibri"/>
      <family val="2"/>
      <scheme val="minor"/>
    </font>
    <font>
      <sz val="9"/>
      <color rgb="FFFF0000"/>
      <name val="Calibri"/>
      <family val="2"/>
      <scheme val="minor"/>
    </font>
    <font>
      <sz val="8"/>
      <color theme="8"/>
      <name val="Calibri"/>
      <family val="2"/>
      <scheme val="minor"/>
    </font>
    <font>
      <b/>
      <sz val="9"/>
      <color rgb="FF00B050"/>
      <name val="Calibri"/>
      <family val="2"/>
      <scheme val="minor"/>
    </font>
    <font>
      <sz val="11"/>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10"/>
      <color rgb="FF0070C0"/>
      <name val="Calibri"/>
      <family val="2"/>
      <scheme val="minor"/>
    </font>
    <font>
      <b/>
      <sz val="24"/>
      <color theme="0"/>
      <name val="Calibri"/>
      <family val="2"/>
      <scheme val="minor"/>
    </font>
    <font>
      <sz val="8"/>
      <color rgb="FFFF0000"/>
      <name val="Calibri"/>
      <family val="2"/>
      <scheme val="minor"/>
    </font>
    <font>
      <b/>
      <sz val="10"/>
      <color theme="1"/>
      <name val="Calibri"/>
      <family val="2"/>
      <scheme val="minor"/>
    </font>
    <font>
      <sz val="8"/>
      <color rgb="FF0070C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0066"/>
        <bgColor indexed="64"/>
      </patternFill>
    </fill>
    <fill>
      <patternFill patternType="solid">
        <fgColor rgb="FF0000FF"/>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00B050"/>
        <bgColor indexed="64"/>
      </patternFill>
    </fill>
    <fill>
      <patternFill patternType="solid">
        <fgColor rgb="FF99FF99"/>
        <bgColor indexed="64"/>
      </patternFill>
    </fill>
    <fill>
      <patternFill patternType="solid">
        <fgColor rgb="FFC00000"/>
        <bgColor indexed="64"/>
      </patternFill>
    </fill>
    <fill>
      <patternFill patternType="solid">
        <fgColor rgb="FFFFCCCC"/>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rgb="FFCC0066"/>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00B0F0"/>
        <bgColor indexed="64"/>
      </patternFill>
    </fill>
    <fill>
      <patternFill patternType="solid">
        <fgColor rgb="FF92D050"/>
        <bgColor indexed="64"/>
      </patternFill>
    </fill>
    <fill>
      <patternFill patternType="solid">
        <fgColor rgb="FFCCFFFF"/>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17" fillId="0" borderId="0" applyNumberFormat="0" applyFill="0" applyBorder="0" applyAlignment="0" applyProtection="0"/>
  </cellStyleXfs>
  <cellXfs count="152">
    <xf numFmtId="0" fontId="0" fillId="0" borderId="0" xfId="0"/>
    <xf numFmtId="0" fontId="3" fillId="3" borderId="0" xfId="0" applyFont="1" applyFill="1" applyProtection="1"/>
    <xf numFmtId="0" fontId="0" fillId="3" borderId="0" xfId="0" applyFill="1" applyProtection="1"/>
    <xf numFmtId="0" fontId="0" fillId="6" borderId="0" xfId="0" applyFill="1" applyProtection="1"/>
    <xf numFmtId="0" fontId="0" fillId="3" borderId="0" xfId="0" applyFill="1" applyBorder="1" applyProtection="1"/>
    <xf numFmtId="0" fontId="0" fillId="3" borderId="0" xfId="0" applyFont="1" applyFill="1" applyProtection="1"/>
    <xf numFmtId="0" fontId="0" fillId="3" borderId="0" xfId="0" applyFill="1" applyAlignment="1" applyProtection="1">
      <alignment horizontal="right"/>
    </xf>
    <xf numFmtId="0" fontId="6"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 fillId="3" borderId="0" xfId="0" applyFont="1" applyFill="1" applyAlignment="1" applyProtection="1">
      <alignment wrapText="1"/>
      <protection hidden="1"/>
    </xf>
    <xf numFmtId="0" fontId="1" fillId="13" borderId="0" xfId="0" applyFont="1" applyFill="1" applyAlignment="1" applyProtection="1">
      <alignment horizontal="center"/>
      <protection hidden="1"/>
    </xf>
    <xf numFmtId="0" fontId="1" fillId="10" borderId="0" xfId="0" applyFont="1" applyFill="1" applyAlignment="1" applyProtection="1">
      <alignment horizontal="center"/>
      <protection hidden="1"/>
    </xf>
    <xf numFmtId="0" fontId="1" fillId="15"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1" fillId="7" borderId="0" xfId="0" quotePrefix="1" applyFont="1" applyFill="1" applyAlignment="1" applyProtection="1">
      <alignment horizontal="center"/>
      <protection hidden="1"/>
    </xf>
    <xf numFmtId="16" fontId="1" fillId="7" borderId="0" xfId="0" quotePrefix="1" applyNumberFormat="1" applyFont="1" applyFill="1" applyAlignment="1" applyProtection="1">
      <alignment horizontal="center"/>
      <protection hidden="1"/>
    </xf>
    <xf numFmtId="0" fontId="1" fillId="6" borderId="0" xfId="0" quotePrefix="1" applyFont="1" applyFill="1" applyAlignment="1" applyProtection="1">
      <alignment horizontal="center"/>
      <protection hidden="1"/>
    </xf>
    <xf numFmtId="0" fontId="0" fillId="2" borderId="0" xfId="0" applyFill="1" applyAlignment="1" applyProtection="1">
      <alignment horizontal="center"/>
      <protection hidden="1"/>
    </xf>
    <xf numFmtId="0" fontId="0" fillId="14" borderId="0" xfId="0" applyFill="1" applyAlignment="1" applyProtection="1">
      <alignment horizontal="center"/>
      <protection hidden="1"/>
    </xf>
    <xf numFmtId="0" fontId="0" fillId="12" borderId="0" xfId="0" applyFill="1" applyAlignment="1" applyProtection="1">
      <alignment horizontal="center"/>
      <protection hidden="1"/>
    </xf>
    <xf numFmtId="0" fontId="0" fillId="16" borderId="0" xfId="0" applyFill="1" applyAlignment="1" applyProtection="1">
      <alignment horizontal="center"/>
      <protection hidden="1"/>
    </xf>
    <xf numFmtId="0" fontId="0" fillId="4" borderId="0" xfId="0" applyFill="1" applyAlignment="1" applyProtection="1">
      <alignment horizontal="center"/>
      <protection hidden="1"/>
    </xf>
    <xf numFmtId="0" fontId="0" fillId="5" borderId="0" xfId="0" applyFill="1" applyAlignment="1" applyProtection="1">
      <alignment horizontal="center"/>
      <protection hidden="1"/>
    </xf>
    <xf numFmtId="0" fontId="0" fillId="11" borderId="0" xfId="0" applyFill="1" applyAlignment="1" applyProtection="1">
      <alignment horizontal="center"/>
      <protection hidden="1"/>
    </xf>
    <xf numFmtId="0" fontId="8" fillId="2" borderId="0" xfId="0" applyFont="1" applyFill="1" applyAlignment="1" applyProtection="1">
      <alignment horizontal="center"/>
      <protection hidden="1"/>
    </xf>
    <xf numFmtId="0" fontId="8"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1" fillId="6" borderId="0" xfId="0" applyFont="1" applyFill="1" applyAlignment="1" applyProtection="1">
      <alignment horizontal="left"/>
      <protection hidden="1"/>
    </xf>
    <xf numFmtId="0" fontId="1" fillId="6" borderId="0" xfId="0" applyFont="1" applyFill="1" applyAlignment="1" applyProtection="1">
      <alignment horizontal="center"/>
      <protection hidden="1"/>
    </xf>
    <xf numFmtId="0" fontId="0" fillId="9" borderId="1" xfId="0" applyFill="1" applyBorder="1" applyAlignment="1" applyProtection="1">
      <alignment horizontal="center"/>
      <protection hidden="1"/>
    </xf>
    <xf numFmtId="0" fontId="7" fillId="3" borderId="0" xfId="0" applyFont="1" applyFill="1" applyAlignment="1" applyProtection="1">
      <alignment horizontal="center"/>
      <protection hidden="1"/>
    </xf>
    <xf numFmtId="0" fontId="10" fillId="3" borderId="0" xfId="0" applyFont="1" applyFill="1" applyAlignment="1" applyProtection="1">
      <alignment horizontal="right"/>
    </xf>
    <xf numFmtId="0" fontId="1" fillId="10" borderId="0" xfId="0" applyFont="1" applyFill="1" applyAlignment="1" applyProtection="1">
      <alignment horizontal="center"/>
      <protection hidden="1"/>
    </xf>
    <xf numFmtId="0" fontId="0" fillId="14" borderId="0" xfId="0" applyFill="1" applyAlignment="1" applyProtection="1">
      <alignment horizontal="center"/>
      <protection hidden="1"/>
    </xf>
    <xf numFmtId="0" fontId="0" fillId="12" borderId="0" xfId="0" applyFill="1" applyAlignment="1" applyProtection="1">
      <alignment horizontal="center"/>
      <protection hidden="1"/>
    </xf>
    <xf numFmtId="0" fontId="0" fillId="16" borderId="0" xfId="0" applyFill="1" applyAlignment="1" applyProtection="1">
      <alignment horizontal="center"/>
      <protection hidden="1"/>
    </xf>
    <xf numFmtId="0" fontId="0" fillId="4" borderId="0" xfId="0" applyFill="1" applyAlignment="1" applyProtection="1">
      <alignment horizontal="center"/>
      <protection hidden="1"/>
    </xf>
    <xf numFmtId="0" fontId="0" fillId="5" borderId="0" xfId="0" applyFill="1" applyAlignment="1" applyProtection="1">
      <alignment horizontal="center"/>
      <protection hidden="1"/>
    </xf>
    <xf numFmtId="0" fontId="0" fillId="11" borderId="0" xfId="0" applyFill="1" applyAlignment="1" applyProtection="1">
      <alignment horizontal="center"/>
      <protection hidden="1"/>
    </xf>
    <xf numFmtId="0" fontId="0" fillId="9" borderId="1" xfId="0" applyFill="1" applyBorder="1" applyAlignment="1" applyProtection="1">
      <alignment horizontal="center"/>
      <protection hidden="1"/>
    </xf>
    <xf numFmtId="0" fontId="1" fillId="6" borderId="0" xfId="0" applyFont="1" applyFill="1" applyAlignment="1" applyProtection="1">
      <alignment horizontal="center"/>
      <protection hidden="1"/>
    </xf>
    <xf numFmtId="0" fontId="0" fillId="3" borderId="0" xfId="0" quotePrefix="1" applyFill="1" applyProtection="1"/>
    <xf numFmtId="0" fontId="18" fillId="3" borderId="0" xfId="1" applyFont="1" applyFill="1" applyAlignment="1" applyProtection="1">
      <alignment horizontal="left"/>
    </xf>
    <xf numFmtId="0" fontId="3" fillId="3" borderId="0" xfId="0" applyFont="1" applyFill="1" applyAlignment="1" applyProtection="1">
      <alignment vertical="center"/>
      <protection locked="0" hidden="1"/>
    </xf>
    <xf numFmtId="0" fontId="19" fillId="3" borderId="0" xfId="0" applyFont="1" applyFill="1" applyBorder="1" applyAlignment="1" applyProtection="1">
      <alignment horizontal="center" vertical="center"/>
    </xf>
    <xf numFmtId="0" fontId="19" fillId="3" borderId="0" xfId="0" applyFont="1" applyFill="1" applyAlignment="1" applyProtection="1">
      <alignment horizontal="center" vertical="center" wrapText="1"/>
    </xf>
    <xf numFmtId="0" fontId="3" fillId="3" borderId="0" xfId="0" applyFont="1" applyFill="1" applyProtection="1"/>
    <xf numFmtId="0" fontId="0" fillId="3" borderId="0" xfId="0" applyFill="1" applyProtection="1"/>
    <xf numFmtId="0" fontId="0" fillId="3" borderId="0" xfId="0" quotePrefix="1" applyFill="1" applyAlignment="1" applyProtection="1">
      <alignment horizontal="left" indent="3"/>
    </xf>
    <xf numFmtId="0" fontId="0" fillId="3" borderId="0" xfId="0" applyFill="1" applyProtection="1"/>
    <xf numFmtId="0" fontId="3" fillId="3" borderId="0" xfId="0" applyFont="1" applyFill="1" applyProtection="1"/>
    <xf numFmtId="0" fontId="19" fillId="3" borderId="0" xfId="0" applyFont="1" applyFill="1" applyAlignment="1" applyProtection="1">
      <alignment horizontal="center" vertical="center" wrapText="1"/>
    </xf>
    <xf numFmtId="0" fontId="3" fillId="3" borderId="0" xfId="0" applyFont="1" applyFill="1" applyProtection="1"/>
    <xf numFmtId="0" fontId="0" fillId="3" borderId="0" xfId="0" applyFill="1" applyProtection="1"/>
    <xf numFmtId="0" fontId="0" fillId="3" borderId="0" xfId="0" applyFill="1" applyAlignment="1" applyProtection="1">
      <alignment horizontal="left"/>
    </xf>
    <xf numFmtId="0" fontId="19" fillId="3" borderId="0" xfId="0" applyFont="1" applyFill="1" applyAlignment="1" applyProtection="1">
      <alignment vertical="center" wrapText="1"/>
    </xf>
    <xf numFmtId="0" fontId="0" fillId="3" borderId="0" xfId="0" applyFill="1" applyProtection="1"/>
    <xf numFmtId="0" fontId="3" fillId="3" borderId="0" xfId="0" applyFont="1" applyFill="1" applyProtection="1"/>
    <xf numFmtId="0" fontId="16" fillId="3" borderId="0" xfId="0" quotePrefix="1" applyFont="1" applyFill="1" applyProtection="1"/>
    <xf numFmtId="0" fontId="20" fillId="3" borderId="0" xfId="0" applyFont="1" applyFill="1" applyAlignment="1" applyProtection="1">
      <alignment horizontal="center" vertical="top" wrapText="1"/>
    </xf>
    <xf numFmtId="0" fontId="1" fillId="6"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0" fillId="3" borderId="0" xfId="0" applyFill="1" applyProtection="1"/>
    <xf numFmtId="0" fontId="0" fillId="9" borderId="1" xfId="0" applyFill="1" applyBorder="1" applyAlignment="1" applyProtection="1">
      <alignment horizontal="left"/>
      <protection hidden="1"/>
    </xf>
    <xf numFmtId="0" fontId="1" fillId="19" borderId="0" xfId="0" applyFont="1" applyFill="1" applyProtection="1"/>
    <xf numFmtId="0" fontId="0" fillId="4" borderId="0" xfId="0" applyFill="1" applyBorder="1" applyAlignment="1" applyProtection="1">
      <alignment vertical="center"/>
    </xf>
    <xf numFmtId="0" fontId="0" fillId="4" borderId="0" xfId="0" applyFill="1" applyAlignment="1" applyProtection="1">
      <alignment vertical="center"/>
    </xf>
    <xf numFmtId="0" fontId="20" fillId="3" borderId="0" xfId="0" applyFont="1" applyFill="1" applyAlignment="1" applyProtection="1">
      <alignment vertical="top" wrapText="1"/>
    </xf>
    <xf numFmtId="0" fontId="1" fillId="19" borderId="0" xfId="0" applyFont="1" applyFill="1" applyAlignment="1" applyProtection="1">
      <alignment horizontal="center" vertic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center" vertical="center" wrapText="1"/>
    </xf>
    <xf numFmtId="0" fontId="10" fillId="4" borderId="0" xfId="0" applyFont="1" applyFill="1" applyProtection="1"/>
    <xf numFmtId="0" fontId="10" fillId="4" borderId="0" xfId="0" applyFont="1" applyFill="1" applyAlignment="1" applyProtection="1">
      <alignment horizontal="center"/>
    </xf>
    <xf numFmtId="0" fontId="0" fillId="4" borderId="0" xfId="0" applyFill="1" applyAlignment="1" applyProtection="1">
      <alignment horizontal="left"/>
    </xf>
    <xf numFmtId="0" fontId="0" fillId="4" borderId="0" xfId="0" applyFill="1" applyAlignment="1" applyProtection="1">
      <alignment horizontal="center"/>
    </xf>
    <xf numFmtId="0" fontId="0" fillId="4" borderId="0" xfId="0" applyFill="1" applyProtection="1"/>
    <xf numFmtId="0" fontId="0" fillId="3" borderId="0" xfId="0" applyFill="1" applyAlignment="1" applyProtection="1">
      <alignment horizontal="center"/>
      <protection locked="0" hidden="1"/>
    </xf>
    <xf numFmtId="0" fontId="23" fillId="19" borderId="0" xfId="0" applyFont="1" applyFill="1" applyAlignment="1" applyProtection="1">
      <alignment horizontal="center"/>
      <protection locked="0" hidden="1"/>
    </xf>
    <xf numFmtId="0" fontId="23" fillId="19" borderId="0" xfId="0" applyFont="1" applyFill="1" applyAlignment="1" applyProtection="1">
      <alignment horizontal="center"/>
      <protection hidden="1"/>
    </xf>
    <xf numFmtId="0" fontId="0" fillId="4" borderId="0" xfId="0" applyFill="1" applyAlignment="1" applyProtection="1">
      <alignment horizontal="center"/>
      <protection locked="0" hidden="1"/>
    </xf>
    <xf numFmtId="0" fontId="3" fillId="4" borderId="0" xfId="0" applyFont="1" applyFill="1" applyAlignment="1" applyProtection="1">
      <alignment horizontal="center"/>
      <protection locked="0" hidden="1"/>
    </xf>
    <xf numFmtId="0" fontId="0" fillId="3" borderId="0" xfId="0" applyFill="1" applyAlignment="1" applyProtection="1"/>
    <xf numFmtId="0" fontId="0" fillId="17" borderId="0" xfId="0" applyFill="1" applyAlignment="1" applyProtection="1">
      <alignment horizontal="center"/>
      <protection hidden="1"/>
    </xf>
    <xf numFmtId="0" fontId="1" fillId="19" borderId="0" xfId="0" applyFont="1" applyFill="1" applyAlignment="1" applyProtection="1">
      <alignment horizontal="center"/>
    </xf>
    <xf numFmtId="0" fontId="1" fillId="18" borderId="0" xfId="0" applyFont="1" applyFill="1" applyAlignment="1" applyProtection="1">
      <alignment horizontal="center"/>
      <protection hidden="1"/>
    </xf>
    <xf numFmtId="0" fontId="1" fillId="18" borderId="0" xfId="0" applyFont="1" applyFill="1" applyAlignment="1" applyProtection="1">
      <alignment horizontal="center"/>
    </xf>
    <xf numFmtId="0" fontId="23" fillId="18" borderId="0" xfId="0" applyFont="1" applyFill="1" applyBorder="1" applyAlignment="1" applyProtection="1">
      <alignment horizontal="center"/>
      <protection hidden="1"/>
    </xf>
    <xf numFmtId="0" fontId="0" fillId="3" borderId="0" xfId="0" applyFill="1" applyAlignment="1" applyProtection="1">
      <alignment horizontal="left"/>
      <protection hidden="1"/>
    </xf>
    <xf numFmtId="0" fontId="0" fillId="9" borderId="2" xfId="0" applyFill="1" applyBorder="1" applyAlignment="1" applyProtection="1">
      <protection hidden="1"/>
    </xf>
    <xf numFmtId="0" fontId="0" fillId="9" borderId="3" xfId="0" applyFill="1" applyBorder="1" applyAlignment="1" applyProtection="1">
      <protection hidden="1"/>
    </xf>
    <xf numFmtId="0" fontId="0" fillId="9" borderId="4" xfId="0" applyFill="1" applyBorder="1" applyAlignment="1" applyProtection="1">
      <protection hidden="1"/>
    </xf>
    <xf numFmtId="0" fontId="11" fillId="6" borderId="1" xfId="0" applyFont="1" applyFill="1" applyBorder="1" applyAlignment="1" applyProtection="1">
      <alignment horizontal="center" vertical="center" textRotation="90" wrapText="1"/>
    </xf>
    <xf numFmtId="0" fontId="1" fillId="6" borderId="0" xfId="0" applyFont="1" applyFill="1" applyAlignment="1" applyProtection="1">
      <alignment vertical="top"/>
      <protection hidden="1"/>
    </xf>
    <xf numFmtId="0" fontId="23" fillId="6" borderId="0" xfId="0" applyFont="1" applyFill="1" applyAlignment="1" applyProtection="1">
      <alignment horizontal="center"/>
      <protection hidden="1"/>
    </xf>
    <xf numFmtId="0" fontId="1" fillId="20" borderId="0" xfId="0" applyFont="1" applyFill="1" applyAlignment="1" applyProtection="1">
      <alignment horizontal="center" vertical="top"/>
      <protection hidden="1"/>
    </xf>
    <xf numFmtId="0" fontId="21" fillId="3" borderId="0" xfId="0" applyFont="1" applyFill="1" applyAlignment="1" applyProtection="1">
      <alignment horizontal="left" vertical="top" wrapText="1" indent="2"/>
    </xf>
    <xf numFmtId="0" fontId="0" fillId="4" borderId="0" xfId="0" applyFill="1" applyAlignment="1" applyProtection="1">
      <alignment horizontal="center"/>
      <protection locked="0" hidden="1"/>
    </xf>
    <xf numFmtId="0" fontId="0" fillId="4" borderId="0" xfId="0" applyFill="1" applyAlignment="1" applyProtection="1">
      <alignment horizontal="center"/>
      <protection locked="0" hidden="1"/>
    </xf>
    <xf numFmtId="0" fontId="21" fillId="3" borderId="0" xfId="0" applyFont="1" applyFill="1" applyAlignment="1" applyProtection="1">
      <alignment horizontal="left" vertical="top" wrapText="1" indent="2"/>
    </xf>
    <xf numFmtId="0" fontId="3" fillId="3" borderId="0" xfId="0" applyFont="1" applyFill="1" applyAlignment="1" applyProtection="1">
      <alignment horizontal="left" indent="1"/>
    </xf>
    <xf numFmtId="0" fontId="19" fillId="3" borderId="0" xfId="0" applyFont="1" applyFill="1" applyAlignment="1" applyProtection="1">
      <alignment horizontal="left" vertical="center" wrapText="1"/>
    </xf>
    <xf numFmtId="0" fontId="0" fillId="0" borderId="0" xfId="0" applyFill="1" applyProtection="1"/>
    <xf numFmtId="0" fontId="23" fillId="0" borderId="0" xfId="0" applyFont="1" applyFill="1" applyProtection="1"/>
    <xf numFmtId="0" fontId="3" fillId="0" borderId="0" xfId="0" applyFont="1" applyFill="1" applyProtection="1"/>
    <xf numFmtId="0" fontId="1" fillId="0" borderId="0" xfId="0" applyFont="1" applyFill="1" applyProtection="1"/>
    <xf numFmtId="0" fontId="6" fillId="0" borderId="0" xfId="0" applyFont="1" applyFill="1" applyAlignment="1" applyProtection="1">
      <alignment horizontal="right" vertical="center"/>
    </xf>
    <xf numFmtId="0" fontId="24" fillId="3" borderId="0" xfId="0" applyFont="1" applyFill="1" applyProtection="1"/>
    <xf numFmtId="0" fontId="0" fillId="4" borderId="0" xfId="0" applyFill="1" applyAlignment="1" applyProtection="1">
      <alignment horizontal="center"/>
      <protection locked="0" hidden="1"/>
    </xf>
    <xf numFmtId="0" fontId="19" fillId="3" borderId="0" xfId="0" applyFont="1" applyFill="1" applyAlignment="1" applyProtection="1">
      <alignment horizontal="center" vertical="center" wrapText="1"/>
    </xf>
    <xf numFmtId="0" fontId="0" fillId="4" borderId="0" xfId="0" applyFill="1" applyAlignment="1" applyProtection="1">
      <alignment horizontal="center"/>
      <protection locked="0" hidden="1"/>
    </xf>
    <xf numFmtId="0" fontId="0" fillId="4" borderId="0" xfId="0" applyFill="1" applyAlignment="1" applyProtection="1">
      <alignment horizontal="center"/>
      <protection locked="0" hidden="1"/>
    </xf>
    <xf numFmtId="0" fontId="19" fillId="3" borderId="0" xfId="0" applyFont="1" applyFill="1" applyAlignment="1" applyProtection="1">
      <alignment horizontal="center" vertical="center" wrapText="1"/>
    </xf>
    <xf numFmtId="0" fontId="1" fillId="6"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49" fontId="1" fillId="7" borderId="0" xfId="0" applyNumberFormat="1" applyFont="1" applyFill="1" applyAlignment="1" applyProtection="1">
      <alignment horizontal="center"/>
      <protection hidden="1"/>
    </xf>
    <xf numFmtId="0" fontId="0" fillId="3" borderId="0" xfId="0" applyFill="1" applyAlignment="1" applyProtection="1">
      <alignment horizontal="center" vertical="center"/>
    </xf>
    <xf numFmtId="0" fontId="0" fillId="21" borderId="0" xfId="0" applyFill="1" applyAlignment="1" applyProtection="1">
      <alignment horizontal="center"/>
    </xf>
    <xf numFmtId="0" fontId="0" fillId="21" borderId="0" xfId="0" applyFill="1" applyAlignment="1" applyProtection="1">
      <alignment horizontal="center"/>
      <protection hidden="1"/>
    </xf>
    <xf numFmtId="0" fontId="0" fillId="22" borderId="0" xfId="0" applyFill="1" applyProtection="1"/>
    <xf numFmtId="0" fontId="0" fillId="22" borderId="0" xfId="0" applyFill="1" applyAlignment="1" applyProtection="1">
      <alignment horizontal="right"/>
      <protection hidden="1"/>
    </xf>
    <xf numFmtId="0" fontId="0" fillId="2" borderId="0" xfId="0" applyFill="1" applyAlignment="1" applyProtection="1">
      <alignment horizontal="right"/>
    </xf>
    <xf numFmtId="0" fontId="21" fillId="3" borderId="0" xfId="0" applyFont="1" applyFill="1" applyAlignment="1" applyProtection="1">
      <alignment horizontal="left" vertical="top" wrapText="1" indent="2"/>
    </xf>
    <xf numFmtId="0" fontId="0" fillId="4" borderId="0" xfId="0" applyFill="1" applyAlignment="1" applyProtection="1">
      <alignment horizontal="center"/>
      <protection locked="0" hidden="1"/>
    </xf>
    <xf numFmtId="0" fontId="0" fillId="23" borderId="0" xfId="0" applyFill="1" applyAlignment="1" applyProtection="1">
      <alignment horizontal="center"/>
      <protection hidden="1"/>
    </xf>
    <xf numFmtId="0" fontId="0" fillId="22" borderId="0" xfId="0" applyFill="1" applyAlignment="1" applyProtection="1">
      <alignment horizontal="center"/>
      <protection hidden="1"/>
    </xf>
    <xf numFmtId="0" fontId="0" fillId="4" borderId="0" xfId="0" applyFill="1" applyAlignment="1" applyProtection="1">
      <alignment horizontal="center"/>
      <protection locked="0" hidden="1"/>
    </xf>
    <xf numFmtId="0" fontId="20" fillId="3" borderId="0" xfId="0" applyFont="1" applyFill="1" applyProtection="1"/>
    <xf numFmtId="0" fontId="0" fillId="4" borderId="0" xfId="0" applyFill="1" applyAlignment="1" applyProtection="1">
      <alignment horizontal="center"/>
      <protection locked="0" hidden="1"/>
    </xf>
    <xf numFmtId="0" fontId="1" fillId="6" borderId="0" xfId="0" applyFont="1" applyFill="1" applyAlignment="1" applyProtection="1">
      <alignment horizontal="center"/>
      <protection hidden="1"/>
    </xf>
    <xf numFmtId="0" fontId="1" fillId="6" borderId="0" xfId="0" applyFont="1" applyFill="1" applyAlignment="1" applyProtection="1">
      <alignment horizontal="center"/>
      <protection hidden="1"/>
    </xf>
    <xf numFmtId="0" fontId="1" fillId="24" borderId="0" xfId="0" applyFont="1" applyFill="1" applyAlignment="1" applyProtection="1">
      <alignment horizontal="center"/>
      <protection hidden="1"/>
    </xf>
    <xf numFmtId="0" fontId="1" fillId="24" borderId="0" xfId="0" quotePrefix="1" applyFont="1" applyFill="1" applyAlignment="1" applyProtection="1">
      <alignment horizontal="center"/>
      <protection hidden="1"/>
    </xf>
    <xf numFmtId="0" fontId="1" fillId="25" borderId="0" xfId="0" applyFont="1" applyFill="1" applyAlignment="1" applyProtection="1">
      <alignment horizontal="center"/>
      <protection hidden="1"/>
    </xf>
    <xf numFmtId="0" fontId="1" fillId="25" borderId="0" xfId="0" quotePrefix="1" applyFont="1" applyFill="1" applyAlignment="1" applyProtection="1">
      <alignment horizontal="center"/>
      <protection hidden="1"/>
    </xf>
    <xf numFmtId="0" fontId="0" fillId="26" borderId="0" xfId="0" applyFill="1" applyAlignment="1" applyProtection="1">
      <alignment horizontal="center"/>
      <protection hidden="1"/>
    </xf>
    <xf numFmtId="0" fontId="31" fillId="3" borderId="0" xfId="0" applyFont="1" applyFill="1" applyProtection="1"/>
    <xf numFmtId="0" fontId="1" fillId="6" borderId="0" xfId="0" applyFont="1" applyFill="1" applyAlignment="1" applyProtection="1">
      <alignment horizontal="center"/>
      <protection hidden="1"/>
    </xf>
    <xf numFmtId="0" fontId="12" fillId="8" borderId="0" xfId="0" applyFont="1" applyFill="1" applyAlignment="1" applyProtection="1">
      <alignment horizontal="center"/>
    </xf>
    <xf numFmtId="0" fontId="4" fillId="9" borderId="0" xfId="0" applyFont="1" applyFill="1" applyAlignment="1" applyProtection="1">
      <alignment horizontal="center"/>
    </xf>
    <xf numFmtId="0" fontId="1" fillId="19" borderId="0" xfId="0" applyFont="1" applyFill="1" applyAlignment="1" applyProtection="1">
      <alignment horizontal="center"/>
      <protection hidden="1"/>
    </xf>
    <xf numFmtId="0" fontId="0" fillId="4" borderId="0" xfId="0" applyFill="1" applyAlignment="1" applyProtection="1">
      <alignment horizontal="center"/>
      <protection locked="0" hidden="1"/>
    </xf>
    <xf numFmtId="0" fontId="1" fillId="10"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19" fillId="3" borderId="0" xfId="0" applyFont="1" applyFill="1" applyAlignment="1" applyProtection="1">
      <alignment horizontal="center" vertical="center" wrapText="1"/>
    </xf>
    <xf numFmtId="0" fontId="21" fillId="3" borderId="0" xfId="0" applyFont="1" applyFill="1" applyAlignment="1" applyProtection="1">
      <alignment horizontal="left" vertical="top" wrapText="1" indent="2"/>
    </xf>
    <xf numFmtId="0" fontId="16" fillId="3" borderId="0" xfId="0" applyFont="1" applyFill="1" applyAlignment="1" applyProtection="1">
      <alignment horizontal="left" vertical="center" wrapText="1"/>
    </xf>
    <xf numFmtId="0" fontId="24" fillId="3" borderId="0" xfId="0" applyFont="1" applyFill="1" applyAlignment="1" applyProtection="1">
      <alignment horizontal="left" vertical="center" wrapText="1"/>
    </xf>
    <xf numFmtId="0" fontId="28" fillId="8" borderId="0" xfId="0" applyFont="1" applyFill="1" applyAlignment="1" applyProtection="1">
      <alignment horizontal="center"/>
    </xf>
    <xf numFmtId="0" fontId="11" fillId="6" borderId="1" xfId="0" applyFont="1" applyFill="1" applyBorder="1" applyAlignment="1" applyProtection="1">
      <alignment horizontal="center" vertical="center" textRotation="90" wrapText="1"/>
    </xf>
    <xf numFmtId="0" fontId="11" fillId="6" borderId="1" xfId="0" applyFont="1" applyFill="1" applyBorder="1" applyAlignment="1" applyProtection="1">
      <alignment horizontal="center" vertical="center" textRotation="90"/>
    </xf>
    <xf numFmtId="0" fontId="3" fillId="2" borderId="0" xfId="0" applyFont="1" applyFill="1" applyAlignment="1" applyProtection="1">
      <alignment horizontal="center"/>
      <protection hidden="1"/>
    </xf>
    <xf numFmtId="0" fontId="3" fillId="3" borderId="0" xfId="0"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99FF99"/>
      <color rgb="FFCCFFFF"/>
      <color rgb="FF66FF33"/>
      <color rgb="FFFF0066"/>
      <color rgb="FFCC0066"/>
      <color rgb="FFD9D9D9"/>
      <color rgb="FFFFCCCC"/>
      <color rgb="FF0000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CheckBox" checked="Checked" fmlaLink="$AF$132"/>
</file>

<file path=xl/ctrlProps/ctrlProp104.xml><?xml version="1.0" encoding="utf-8"?>
<formControlPr xmlns="http://schemas.microsoft.com/office/spreadsheetml/2009/9/main" objectType="CheckBox" fmlaLink="$AF$133"/>
</file>

<file path=xl/ctrlProps/ctrlProp105.xml><?xml version="1.0" encoding="utf-8"?>
<formControlPr xmlns="http://schemas.microsoft.com/office/spreadsheetml/2009/9/main" objectType="CheckBox" fmlaLink="$AF$134"/>
</file>

<file path=xl/ctrlProps/ctrlProp106.xml><?xml version="1.0" encoding="utf-8"?>
<formControlPr xmlns="http://schemas.microsoft.com/office/spreadsheetml/2009/9/main" objectType="CheckBox" fmlaLink="$AF$135"/>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Radio" checked="Checked" firstButton="1" fmlaLink="$AF$73" lockText="1"/>
</file>

<file path=xl/ctrlProps/ctrlProp110.xml><?xml version="1.0" encoding="utf-8"?>
<formControlPr xmlns="http://schemas.microsoft.com/office/spreadsheetml/2009/9/main" objectType="CheckBox" fmlaLink="$AF$154"/>
</file>

<file path=xl/ctrlProps/ctrlProp111.xml><?xml version="1.0" encoding="utf-8"?>
<formControlPr xmlns="http://schemas.microsoft.com/office/spreadsheetml/2009/9/main" objectType="Radio" checked="Checked" firstButton="1" fmlaLink="$AF$67"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CheckBox" fmlaLink="$AF$157"/>
</file>

<file path=xl/ctrlProps/ctrlProp117.xml><?xml version="1.0" encoding="utf-8"?>
<formControlPr xmlns="http://schemas.microsoft.com/office/spreadsheetml/2009/9/main" objectType="CheckBox" fmlaLink="$AF$151"/>
</file>

<file path=xl/ctrlProps/ctrlProp118.xml><?xml version="1.0" encoding="utf-8"?>
<formControlPr xmlns="http://schemas.microsoft.com/office/spreadsheetml/2009/9/main" objectType="CheckBox" fmlaLink="$AF$154"/>
</file>

<file path=xl/ctrlProps/ctrlProp119.xml><?xml version="1.0" encoding="utf-8"?>
<formControlPr xmlns="http://schemas.microsoft.com/office/spreadsheetml/2009/9/main" objectType="CheckBox" fmlaLink="$AF$154"/>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AF$154"/>
</file>

<file path=xl/ctrlProps/ctrlProp121.xml><?xml version="1.0" encoding="utf-8"?>
<formControlPr xmlns="http://schemas.microsoft.com/office/spreadsheetml/2009/9/main" objectType="CheckBox" fmlaLink="$AF$153"/>
</file>

<file path=xl/ctrlProps/ctrlProp122.xml><?xml version="1.0" encoding="utf-8"?>
<formControlPr xmlns="http://schemas.microsoft.com/office/spreadsheetml/2009/9/main" objectType="CheckBox" fmlaLink="$AF$154"/>
</file>

<file path=xl/ctrlProps/ctrlProp123.xml><?xml version="1.0" encoding="utf-8"?>
<formControlPr xmlns="http://schemas.microsoft.com/office/spreadsheetml/2009/9/main" objectType="CheckBox" fmlaLink="$AF$154"/>
</file>

<file path=xl/ctrlProps/ctrlProp124.xml><?xml version="1.0" encoding="utf-8"?>
<formControlPr xmlns="http://schemas.microsoft.com/office/spreadsheetml/2009/9/main" objectType="Radio" firstButton="1" fmlaLink="$AF$93" lockText="1"/>
</file>

<file path=xl/ctrlProps/ctrlProp125.xml><?xml version="1.0" encoding="utf-8"?>
<formControlPr xmlns="http://schemas.microsoft.com/office/spreadsheetml/2009/9/main" objectType="Radio" checked="Checked"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CheckBox" fmlaLink="#REF!"/>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fmlaLink="$AF$155"/>
</file>

<file path=xl/ctrlProps/ctrlProp131.xml><?xml version="1.0" encoding="utf-8"?>
<formControlPr xmlns="http://schemas.microsoft.com/office/spreadsheetml/2009/9/main" objectType="CheckBox" fmlaLink="$AF$154"/>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AF$78"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REF!"/>
</file>

<file path=xl/ctrlProps/ctrlProp20.xml><?xml version="1.0" encoding="utf-8"?>
<formControlPr xmlns="http://schemas.microsoft.com/office/spreadsheetml/2009/9/main" objectType="Radio" checked="Checked" firstButton="1" fmlaLink="$AF$84"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AF$112"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F$151"/>
</file>

<file path=xl/ctrlProps/ctrlProp30.xml><?xml version="1.0" encoding="utf-8"?>
<formControlPr xmlns="http://schemas.microsoft.com/office/spreadsheetml/2009/9/main" objectType="Radio" checked="Checked" firstButton="1" fmlaLink="$AF$120"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fmlaLink="$AF$125"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AF$193"/>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AF$138"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firstButton="1" fmlaLink="$AF$142"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F197"/>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CheckBox" fmlaLink="$AF$152"/>
</file>

<file path=xl/ctrlProps/ctrlProp5.xml><?xml version="1.0" encoding="utf-8"?>
<formControlPr xmlns="http://schemas.microsoft.com/office/spreadsheetml/2009/9/main" objectType="CheckBox" fmlaLink="$AF$194"/>
</file>

<file path=xl/ctrlProps/ctrlProp50.xml><?xml version="1.0" encoding="utf-8"?>
<formControlPr xmlns="http://schemas.microsoft.com/office/spreadsheetml/2009/9/main" objectType="CheckBox" fmlaLink="$AF$154"/>
</file>

<file path=xl/ctrlProps/ctrlProp51.xml><?xml version="1.0" encoding="utf-8"?>
<formControlPr xmlns="http://schemas.microsoft.com/office/spreadsheetml/2009/9/main" objectType="CheckBox" fmlaLink="$AF$154"/>
</file>

<file path=xl/ctrlProps/ctrlProp52.xml><?xml version="1.0" encoding="utf-8"?>
<formControlPr xmlns="http://schemas.microsoft.com/office/spreadsheetml/2009/9/main" objectType="CheckBox" fmlaLink="#REF!"/>
</file>

<file path=xl/ctrlProps/ctrlProp53.xml><?xml version="1.0" encoding="utf-8"?>
<formControlPr xmlns="http://schemas.microsoft.com/office/spreadsheetml/2009/9/main" objectType="CheckBox" fmlaLink="$AF$154"/>
</file>

<file path=xl/ctrlProps/ctrlProp54.xml><?xml version="1.0" encoding="utf-8"?>
<formControlPr xmlns="http://schemas.microsoft.com/office/spreadsheetml/2009/9/main" objectType="CheckBox" fmlaLink="$AF$152"/>
</file>

<file path=xl/ctrlProps/ctrlProp55.xml><?xml version="1.0" encoding="utf-8"?>
<formControlPr xmlns="http://schemas.microsoft.com/office/spreadsheetml/2009/9/main" objectType="CheckBox" fmlaLink="$AF198"/>
</file>

<file path=xl/ctrlProps/ctrlProp56.xml><?xml version="1.0" encoding="utf-8"?>
<formControlPr xmlns="http://schemas.microsoft.com/office/spreadsheetml/2009/9/main" objectType="CheckBox" fmlaLink="AF152"/>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REF!"/>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fmlaLink="$AF$188"/>
</file>

<file path=xl/ctrlProps/ctrlProp62.xml><?xml version="1.0" encoding="utf-8"?>
<formControlPr xmlns="http://schemas.microsoft.com/office/spreadsheetml/2009/9/main" objectType="CheckBox" fmlaLink="$AF$151"/>
</file>

<file path=xl/ctrlProps/ctrlProp63.xml><?xml version="1.0" encoding="utf-8"?>
<formControlPr xmlns="http://schemas.microsoft.com/office/spreadsheetml/2009/9/main" objectType="CheckBox" fmlaLink="$AF$159"/>
</file>

<file path=xl/ctrlProps/ctrlProp64.xml><?xml version="1.0" encoding="utf-8"?>
<formControlPr xmlns="http://schemas.microsoft.com/office/spreadsheetml/2009/9/main" objectType="CheckBox" fmlaLink="$AF$158"/>
</file>

<file path=xl/ctrlProps/ctrlProp65.xml><?xml version="1.0" encoding="utf-8"?>
<formControlPr xmlns="http://schemas.microsoft.com/office/spreadsheetml/2009/9/main" objectType="CheckBox" fmlaLink="$AF$160"/>
</file>

<file path=xl/ctrlProps/ctrlProp66.xml><?xml version="1.0" encoding="utf-8"?>
<formControlPr xmlns="http://schemas.microsoft.com/office/spreadsheetml/2009/9/main" objectType="Drop" dropStyle="combo" dx="16" fmlaLink="$AF$62" fmlaRange="$C$45:$C$48" noThreeD="1" sel="1" val="0"/>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AF$146"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fmlaLink="$AF195"/>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Drop" dropStyle="combo" dx="16" fmlaLink="$AF$63" fmlaRange="$C$52:$C$55" noThreeD="1" sel="1" val="0"/>
</file>

<file path=xl/ctrlProps/ctrlProp73.xml><?xml version="1.0" encoding="utf-8"?>
<formControlPr xmlns="http://schemas.microsoft.com/office/spreadsheetml/2009/9/main" objectType="CheckBox" fmlaLink="$AF196"/>
</file>

<file path=xl/ctrlProps/ctrlProp74.xml><?xml version="1.0" encoding="utf-8"?>
<formControlPr xmlns="http://schemas.microsoft.com/office/spreadsheetml/2009/9/main" objectType="Drop" dropLines="15" dropStyle="combo" dx="16" fmlaLink="$G$14" fmlaRange="$C$15:$C$39" noThreeD="1" sel="14" val="10"/>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F$164"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CheckBox" fmlaLink="$AF198"/>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CheckBox" fmlaLink="$AF$189"/>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AF$172"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checked="Checked" firstButton="1" fmlaLink="$AF$180"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CheckBox" fmlaLink="$AF$154"/>
</file>

<file path=xl/ctrlProps/ctrlProp92.xml><?xml version="1.0" encoding="utf-8"?>
<formControlPr xmlns="http://schemas.microsoft.com/office/spreadsheetml/2009/9/main" objectType="CheckBox" fmlaLink="$AF$153"/>
</file>

<file path=xl/ctrlProps/ctrlProp93.xml><?xml version="1.0" encoding="utf-8"?>
<formControlPr xmlns="http://schemas.microsoft.com/office/spreadsheetml/2009/9/main" objectType="Radio" checked="Checked" firstButton="1" fmlaLink="$AF$101" lockText="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checked="Checked" firstButton="1" fmlaLink="$AF$106"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84667</xdr:colOff>
          <xdr:row>192</xdr:row>
          <xdr:rowOff>0</xdr:rowOff>
        </xdr:from>
        <xdr:to>
          <xdr:col>2</xdr:col>
          <xdr:colOff>182033</xdr:colOff>
          <xdr:row>193</xdr:row>
          <xdr:rowOff>29633</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192</xdr:row>
          <xdr:rowOff>0</xdr:rowOff>
        </xdr:from>
        <xdr:to>
          <xdr:col>2</xdr:col>
          <xdr:colOff>182033</xdr:colOff>
          <xdr:row>193</xdr:row>
          <xdr:rowOff>29633</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192</xdr:row>
          <xdr:rowOff>8467</xdr:rowOff>
        </xdr:from>
        <xdr:to>
          <xdr:col>2</xdr:col>
          <xdr:colOff>182033</xdr:colOff>
          <xdr:row>193</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193</xdr:row>
          <xdr:rowOff>8467</xdr:rowOff>
        </xdr:from>
        <xdr:to>
          <xdr:col>2</xdr:col>
          <xdr:colOff>182033</xdr:colOff>
          <xdr:row>194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194</xdr:row>
          <xdr:rowOff>0</xdr:rowOff>
        </xdr:from>
        <xdr:to>
          <xdr:col>2</xdr:col>
          <xdr:colOff>182033</xdr:colOff>
          <xdr:row>195</xdr:row>
          <xdr:rowOff>29633</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194</xdr:row>
          <xdr:rowOff>8467</xdr:rowOff>
        </xdr:from>
        <xdr:to>
          <xdr:col>2</xdr:col>
          <xdr:colOff>182033</xdr:colOff>
          <xdr:row>195</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197</xdr:row>
          <xdr:rowOff>8467</xdr:rowOff>
        </xdr:from>
        <xdr:to>
          <xdr:col>2</xdr:col>
          <xdr:colOff>182033</xdr:colOff>
          <xdr:row>198</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59</xdr:row>
          <xdr:rowOff>97367</xdr:rowOff>
        </xdr:from>
        <xdr:to>
          <xdr:col>5</xdr:col>
          <xdr:colOff>0</xdr:colOff>
          <xdr:row>64</xdr:row>
          <xdr:rowOff>38100</xdr:rowOff>
        </xdr:to>
        <xdr:sp macro="" textlink="">
          <xdr:nvSpPr>
            <xdr:cNvPr id="1236" name="Group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65</xdr:row>
          <xdr:rowOff>0</xdr:rowOff>
        </xdr:from>
        <xdr:to>
          <xdr:col>5</xdr:col>
          <xdr:colOff>8467</xdr:colOff>
          <xdr:row>70</xdr:row>
          <xdr:rowOff>97367</xdr:rowOff>
        </xdr:to>
        <xdr:sp macro="" textlink="">
          <xdr:nvSpPr>
            <xdr:cNvPr id="1267" name="Group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71</xdr:row>
          <xdr:rowOff>0</xdr:rowOff>
        </xdr:from>
        <xdr:to>
          <xdr:col>5</xdr:col>
          <xdr:colOff>8467</xdr:colOff>
          <xdr:row>75</xdr:row>
          <xdr:rowOff>84667</xdr:rowOff>
        </xdr:to>
        <xdr:sp macro="" textlink="">
          <xdr:nvSpPr>
            <xdr:cNvPr id="1304" name="Group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71</xdr:row>
          <xdr:rowOff>173567</xdr:rowOff>
        </xdr:from>
        <xdr:to>
          <xdr:col>1</xdr:col>
          <xdr:colOff>325967</xdr:colOff>
          <xdr:row>73</xdr:row>
          <xdr:rowOff>8467</xdr:rowOff>
        </xdr:to>
        <xdr:sp macro="" textlink="">
          <xdr:nvSpPr>
            <xdr:cNvPr id="1305" name="Option Button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72</xdr:row>
          <xdr:rowOff>173567</xdr:rowOff>
        </xdr:from>
        <xdr:to>
          <xdr:col>1</xdr:col>
          <xdr:colOff>325967</xdr:colOff>
          <xdr:row>74</xdr:row>
          <xdr:rowOff>8467</xdr:rowOff>
        </xdr:to>
        <xdr:sp macro="" textlink="">
          <xdr:nvSpPr>
            <xdr:cNvPr id="1306" name="Option Button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73</xdr:row>
          <xdr:rowOff>173567</xdr:rowOff>
        </xdr:from>
        <xdr:to>
          <xdr:col>1</xdr:col>
          <xdr:colOff>325967</xdr:colOff>
          <xdr:row>75</xdr:row>
          <xdr:rowOff>8467</xdr:rowOff>
        </xdr:to>
        <xdr:sp macro="" textlink="">
          <xdr:nvSpPr>
            <xdr:cNvPr id="1307" name="Option Button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75</xdr:row>
          <xdr:rowOff>135467</xdr:rowOff>
        </xdr:from>
        <xdr:to>
          <xdr:col>5</xdr:col>
          <xdr:colOff>8467</xdr:colOff>
          <xdr:row>81</xdr:row>
          <xdr:rowOff>105833</xdr:rowOff>
        </xdr:to>
        <xdr:sp macro="" textlink="">
          <xdr:nvSpPr>
            <xdr:cNvPr id="1480" name="Group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77</xdr:row>
          <xdr:rowOff>0</xdr:rowOff>
        </xdr:from>
        <xdr:to>
          <xdr:col>1</xdr:col>
          <xdr:colOff>325967</xdr:colOff>
          <xdr:row>78</xdr:row>
          <xdr:rowOff>21167</xdr:rowOff>
        </xdr:to>
        <xdr:sp macro="" textlink="">
          <xdr:nvSpPr>
            <xdr:cNvPr id="1481" name="Option 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78</xdr:row>
          <xdr:rowOff>0</xdr:rowOff>
        </xdr:from>
        <xdr:to>
          <xdr:col>1</xdr:col>
          <xdr:colOff>325967</xdr:colOff>
          <xdr:row>79</xdr:row>
          <xdr:rowOff>21167</xdr:rowOff>
        </xdr:to>
        <xdr:sp macro="" textlink="">
          <xdr:nvSpPr>
            <xdr:cNvPr id="1482" name="Option 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79</xdr:row>
          <xdr:rowOff>0</xdr:rowOff>
        </xdr:from>
        <xdr:to>
          <xdr:col>1</xdr:col>
          <xdr:colOff>325967</xdr:colOff>
          <xdr:row>80</xdr:row>
          <xdr:rowOff>21167</xdr:rowOff>
        </xdr:to>
        <xdr:sp macro="" textlink="">
          <xdr:nvSpPr>
            <xdr:cNvPr id="1483" name="Option Button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80</xdr:row>
          <xdr:rowOff>0</xdr:rowOff>
        </xdr:from>
        <xdr:to>
          <xdr:col>1</xdr:col>
          <xdr:colOff>325967</xdr:colOff>
          <xdr:row>81</xdr:row>
          <xdr:rowOff>21167</xdr:rowOff>
        </xdr:to>
        <xdr:sp macro="" textlink="">
          <xdr:nvSpPr>
            <xdr:cNvPr id="1484" name="Option 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81</xdr:row>
          <xdr:rowOff>173567</xdr:rowOff>
        </xdr:from>
        <xdr:to>
          <xdr:col>5</xdr:col>
          <xdr:colOff>0</xdr:colOff>
          <xdr:row>90</xdr:row>
          <xdr:rowOff>76200</xdr:rowOff>
        </xdr:to>
        <xdr:sp macro="" textlink="">
          <xdr:nvSpPr>
            <xdr:cNvPr id="1514" name="Group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83</xdr:row>
          <xdr:rowOff>0</xdr:rowOff>
        </xdr:from>
        <xdr:to>
          <xdr:col>1</xdr:col>
          <xdr:colOff>325967</xdr:colOff>
          <xdr:row>84</xdr:row>
          <xdr:rowOff>21167</xdr:rowOff>
        </xdr:to>
        <xdr:sp macro="" textlink="">
          <xdr:nvSpPr>
            <xdr:cNvPr id="1515" name="Option Button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84</xdr:row>
          <xdr:rowOff>0</xdr:rowOff>
        </xdr:from>
        <xdr:to>
          <xdr:col>1</xdr:col>
          <xdr:colOff>325967</xdr:colOff>
          <xdr:row>85</xdr:row>
          <xdr:rowOff>21167</xdr:rowOff>
        </xdr:to>
        <xdr:sp macro="" textlink="">
          <xdr:nvSpPr>
            <xdr:cNvPr id="1516" name="Option Button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90</xdr:row>
          <xdr:rowOff>173567</xdr:rowOff>
        </xdr:from>
        <xdr:to>
          <xdr:col>5</xdr:col>
          <xdr:colOff>8467</xdr:colOff>
          <xdr:row>97</xdr:row>
          <xdr:rowOff>55033</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97</xdr:row>
          <xdr:rowOff>160867</xdr:rowOff>
        </xdr:from>
        <xdr:to>
          <xdr:col>5</xdr:col>
          <xdr:colOff>8467</xdr:colOff>
          <xdr:row>109</xdr:row>
          <xdr:rowOff>76200</xdr:rowOff>
        </xdr:to>
        <xdr:sp macro="" textlink="">
          <xdr:nvSpPr>
            <xdr:cNvPr id="1594" name="Group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109</xdr:row>
          <xdr:rowOff>160867</xdr:rowOff>
        </xdr:from>
        <xdr:to>
          <xdr:col>5</xdr:col>
          <xdr:colOff>8467</xdr:colOff>
          <xdr:row>117</xdr:row>
          <xdr:rowOff>29633</xdr:rowOff>
        </xdr:to>
        <xdr:sp macro="" textlink="">
          <xdr:nvSpPr>
            <xdr:cNvPr id="1606" name="Group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110</xdr:row>
          <xdr:rowOff>173567</xdr:rowOff>
        </xdr:from>
        <xdr:to>
          <xdr:col>1</xdr:col>
          <xdr:colOff>325967</xdr:colOff>
          <xdr:row>112</xdr:row>
          <xdr:rowOff>8467</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111</xdr:row>
          <xdr:rowOff>173567</xdr:rowOff>
        </xdr:from>
        <xdr:to>
          <xdr:col>1</xdr:col>
          <xdr:colOff>325967</xdr:colOff>
          <xdr:row>113</xdr:row>
          <xdr:rowOff>8467</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112</xdr:row>
          <xdr:rowOff>173567</xdr:rowOff>
        </xdr:from>
        <xdr:to>
          <xdr:col>1</xdr:col>
          <xdr:colOff>325967</xdr:colOff>
          <xdr:row>114</xdr:row>
          <xdr:rowOff>8467</xdr:rowOff>
        </xdr:to>
        <xdr:sp macro="" textlink="">
          <xdr:nvSpPr>
            <xdr:cNvPr id="1609" name="Option Butto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113</xdr:row>
          <xdr:rowOff>173567</xdr:rowOff>
        </xdr:from>
        <xdr:to>
          <xdr:col>1</xdr:col>
          <xdr:colOff>325967</xdr:colOff>
          <xdr:row>115</xdr:row>
          <xdr:rowOff>8467</xdr:rowOff>
        </xdr:to>
        <xdr:sp macro="" textlink="">
          <xdr:nvSpPr>
            <xdr:cNvPr id="1610" name="Option Butto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117</xdr:row>
          <xdr:rowOff>122767</xdr:rowOff>
        </xdr:from>
        <xdr:to>
          <xdr:col>5</xdr:col>
          <xdr:colOff>8467</xdr:colOff>
          <xdr:row>122</xdr:row>
          <xdr:rowOff>84667</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118</xdr:row>
          <xdr:rowOff>173567</xdr:rowOff>
        </xdr:from>
        <xdr:to>
          <xdr:col>1</xdr:col>
          <xdr:colOff>325967</xdr:colOff>
          <xdr:row>120</xdr:row>
          <xdr:rowOff>8467</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119</xdr:row>
          <xdr:rowOff>173567</xdr:rowOff>
        </xdr:from>
        <xdr:to>
          <xdr:col>1</xdr:col>
          <xdr:colOff>325967</xdr:colOff>
          <xdr:row>121</xdr:row>
          <xdr:rowOff>8467</xdr:rowOff>
        </xdr:to>
        <xdr:sp macro="" textlink="">
          <xdr:nvSpPr>
            <xdr:cNvPr id="1626" name="Option Button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120</xdr:row>
          <xdr:rowOff>173567</xdr:rowOff>
        </xdr:from>
        <xdr:to>
          <xdr:col>1</xdr:col>
          <xdr:colOff>325967</xdr:colOff>
          <xdr:row>122</xdr:row>
          <xdr:rowOff>8467</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122</xdr:row>
          <xdr:rowOff>122767</xdr:rowOff>
        </xdr:from>
        <xdr:to>
          <xdr:col>5</xdr:col>
          <xdr:colOff>8467</xdr:colOff>
          <xdr:row>129</xdr:row>
          <xdr:rowOff>76200</xdr:rowOff>
        </xdr:to>
        <xdr:sp macro="" textlink="">
          <xdr:nvSpPr>
            <xdr:cNvPr id="1636" name="Group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124</xdr:row>
          <xdr:rowOff>0</xdr:rowOff>
        </xdr:from>
        <xdr:to>
          <xdr:col>1</xdr:col>
          <xdr:colOff>325967</xdr:colOff>
          <xdr:row>125</xdr:row>
          <xdr:rowOff>21167</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125</xdr:row>
          <xdr:rowOff>0</xdr:rowOff>
        </xdr:from>
        <xdr:to>
          <xdr:col>1</xdr:col>
          <xdr:colOff>325967</xdr:colOff>
          <xdr:row>126</xdr:row>
          <xdr:rowOff>21167</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126</xdr:row>
          <xdr:rowOff>0</xdr:rowOff>
        </xdr:from>
        <xdr:to>
          <xdr:col>1</xdr:col>
          <xdr:colOff>325967</xdr:colOff>
          <xdr:row>127</xdr:row>
          <xdr:rowOff>21167</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127</xdr:row>
          <xdr:rowOff>0</xdr:rowOff>
        </xdr:from>
        <xdr:to>
          <xdr:col>1</xdr:col>
          <xdr:colOff>325967</xdr:colOff>
          <xdr:row>128</xdr:row>
          <xdr:rowOff>21167</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128</xdr:row>
          <xdr:rowOff>0</xdr:rowOff>
        </xdr:from>
        <xdr:to>
          <xdr:col>1</xdr:col>
          <xdr:colOff>325967</xdr:colOff>
          <xdr:row>129</xdr:row>
          <xdr:rowOff>21167</xdr:rowOff>
        </xdr:to>
        <xdr:sp macro="" textlink="">
          <xdr:nvSpPr>
            <xdr:cNvPr id="1641" name="Option Button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129</xdr:row>
          <xdr:rowOff>122767</xdr:rowOff>
        </xdr:from>
        <xdr:to>
          <xdr:col>5</xdr:col>
          <xdr:colOff>8467</xdr:colOff>
          <xdr:row>135</xdr:row>
          <xdr:rowOff>46567</xdr:rowOff>
        </xdr:to>
        <xdr:sp macro="" textlink="">
          <xdr:nvSpPr>
            <xdr:cNvPr id="1655" name="Group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135</xdr:row>
          <xdr:rowOff>122767</xdr:rowOff>
        </xdr:from>
        <xdr:to>
          <xdr:col>5</xdr:col>
          <xdr:colOff>8467</xdr:colOff>
          <xdr:row>139</xdr:row>
          <xdr:rowOff>8467</xdr:rowOff>
        </xdr:to>
        <xdr:sp macro="" textlink="">
          <xdr:nvSpPr>
            <xdr:cNvPr id="1665" name="Group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136</xdr:row>
          <xdr:rowOff>173567</xdr:rowOff>
        </xdr:from>
        <xdr:to>
          <xdr:col>1</xdr:col>
          <xdr:colOff>325967</xdr:colOff>
          <xdr:row>138</xdr:row>
          <xdr:rowOff>8467</xdr:rowOff>
        </xdr:to>
        <xdr:sp macro="" textlink="">
          <xdr:nvSpPr>
            <xdr:cNvPr id="1666" name="Option Button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137</xdr:row>
          <xdr:rowOff>173567</xdr:rowOff>
        </xdr:from>
        <xdr:to>
          <xdr:col>1</xdr:col>
          <xdr:colOff>325967</xdr:colOff>
          <xdr:row>139</xdr:row>
          <xdr:rowOff>8467</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139</xdr:row>
          <xdr:rowOff>122767</xdr:rowOff>
        </xdr:from>
        <xdr:to>
          <xdr:col>5</xdr:col>
          <xdr:colOff>8467</xdr:colOff>
          <xdr:row>143</xdr:row>
          <xdr:rowOff>135467</xdr:rowOff>
        </xdr:to>
        <xdr:sp macro="" textlink="">
          <xdr:nvSpPr>
            <xdr:cNvPr id="1671" name="Group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140</xdr:row>
          <xdr:rowOff>173567</xdr:rowOff>
        </xdr:from>
        <xdr:to>
          <xdr:col>1</xdr:col>
          <xdr:colOff>325967</xdr:colOff>
          <xdr:row>142</xdr:row>
          <xdr:rowOff>8467</xdr:rowOff>
        </xdr:to>
        <xdr:sp macro="" textlink="">
          <xdr:nvSpPr>
            <xdr:cNvPr id="1672" name="Option Button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141</xdr:row>
          <xdr:rowOff>173567</xdr:rowOff>
        </xdr:from>
        <xdr:to>
          <xdr:col>1</xdr:col>
          <xdr:colOff>325967</xdr:colOff>
          <xdr:row>143</xdr:row>
          <xdr:rowOff>8467</xdr:rowOff>
        </xdr:to>
        <xdr:sp macro="" textlink="">
          <xdr:nvSpPr>
            <xdr:cNvPr id="1673" name="Option Button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148</xdr:row>
          <xdr:rowOff>143933</xdr:rowOff>
        </xdr:from>
        <xdr:to>
          <xdr:col>5</xdr:col>
          <xdr:colOff>8467</xdr:colOff>
          <xdr:row>160</xdr:row>
          <xdr:rowOff>0</xdr:rowOff>
        </xdr:to>
        <xdr:sp macro="" textlink="">
          <xdr:nvSpPr>
            <xdr:cNvPr id="1678" name="Group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196</xdr:row>
          <xdr:rowOff>8467</xdr:rowOff>
        </xdr:from>
        <xdr:to>
          <xdr:col>2</xdr:col>
          <xdr:colOff>182033</xdr:colOff>
          <xdr:row>197</xdr:row>
          <xdr:rowOff>38100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190</xdr:row>
          <xdr:rowOff>152400</xdr:rowOff>
        </xdr:from>
        <xdr:to>
          <xdr:col>5</xdr:col>
          <xdr:colOff>8467</xdr:colOff>
          <xdr:row>198</xdr:row>
          <xdr:rowOff>105833</xdr:rowOff>
        </xdr:to>
        <xdr:sp macro="" textlink="">
          <xdr:nvSpPr>
            <xdr:cNvPr id="1694" name="Group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150</xdr:row>
          <xdr:rowOff>0</xdr:rowOff>
        </xdr:from>
        <xdr:to>
          <xdr:col>2</xdr:col>
          <xdr:colOff>182033</xdr:colOff>
          <xdr:row>151</xdr:row>
          <xdr:rowOff>29633</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159</xdr:row>
          <xdr:rowOff>0</xdr:rowOff>
        </xdr:from>
        <xdr:to>
          <xdr:col>2</xdr:col>
          <xdr:colOff>182033</xdr:colOff>
          <xdr:row>160</xdr:row>
          <xdr:rowOff>21167</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151</xdr:row>
          <xdr:rowOff>0</xdr:rowOff>
        </xdr:from>
        <xdr:to>
          <xdr:col>2</xdr:col>
          <xdr:colOff>182033</xdr:colOff>
          <xdr:row>152</xdr:row>
          <xdr:rowOff>29633</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151</xdr:row>
          <xdr:rowOff>0</xdr:rowOff>
        </xdr:from>
        <xdr:to>
          <xdr:col>2</xdr:col>
          <xdr:colOff>182033</xdr:colOff>
          <xdr:row>152</xdr:row>
          <xdr:rowOff>29633</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197</xdr:row>
          <xdr:rowOff>8467</xdr:rowOff>
        </xdr:from>
        <xdr:to>
          <xdr:col>2</xdr:col>
          <xdr:colOff>182033</xdr:colOff>
          <xdr:row>198</xdr:row>
          <xdr:rowOff>38100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150</xdr:row>
          <xdr:rowOff>0</xdr:rowOff>
        </xdr:from>
        <xdr:to>
          <xdr:col>2</xdr:col>
          <xdr:colOff>182033</xdr:colOff>
          <xdr:row>151</xdr:row>
          <xdr:rowOff>29633</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198</xdr:row>
          <xdr:rowOff>173567</xdr:rowOff>
        </xdr:from>
        <xdr:to>
          <xdr:col>5</xdr:col>
          <xdr:colOff>8467</xdr:colOff>
          <xdr:row>201</xdr:row>
          <xdr:rowOff>0</xdr:rowOff>
        </xdr:to>
        <xdr:sp macro="" textlink="">
          <xdr:nvSpPr>
            <xdr:cNvPr id="1739" name="Group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115</xdr:row>
          <xdr:rowOff>0</xdr:rowOff>
        </xdr:from>
        <xdr:to>
          <xdr:col>1</xdr:col>
          <xdr:colOff>325967</xdr:colOff>
          <xdr:row>116</xdr:row>
          <xdr:rowOff>29633</xdr:rowOff>
        </xdr:to>
        <xdr:sp macro="" textlink="">
          <xdr:nvSpPr>
            <xdr:cNvPr id="1784" name="Option Butto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116</xdr:row>
          <xdr:rowOff>0</xdr:rowOff>
        </xdr:from>
        <xdr:to>
          <xdr:col>1</xdr:col>
          <xdr:colOff>325967</xdr:colOff>
          <xdr:row>117</xdr:row>
          <xdr:rowOff>29633</xdr:rowOff>
        </xdr:to>
        <xdr:sp macro="" textlink="">
          <xdr:nvSpPr>
            <xdr:cNvPr id="1785" name="Option Button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160</xdr:row>
          <xdr:rowOff>135467</xdr:rowOff>
        </xdr:from>
        <xdr:to>
          <xdr:col>5</xdr:col>
          <xdr:colOff>8467</xdr:colOff>
          <xdr:row>190</xdr:row>
          <xdr:rowOff>29633</xdr:rowOff>
        </xdr:to>
        <xdr:sp macro="" textlink="">
          <xdr:nvSpPr>
            <xdr:cNvPr id="1798" name="Group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187</xdr:row>
          <xdr:rowOff>0</xdr:rowOff>
        </xdr:from>
        <xdr:to>
          <xdr:col>2</xdr:col>
          <xdr:colOff>182033</xdr:colOff>
          <xdr:row>188</xdr:row>
          <xdr:rowOff>29633</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150</xdr:row>
          <xdr:rowOff>8467</xdr:rowOff>
        </xdr:from>
        <xdr:to>
          <xdr:col>2</xdr:col>
          <xdr:colOff>182033</xdr:colOff>
          <xdr:row>151</xdr:row>
          <xdr:rowOff>38100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158</xdr:row>
          <xdr:rowOff>0</xdr:rowOff>
        </xdr:from>
        <xdr:to>
          <xdr:col>2</xdr:col>
          <xdr:colOff>182033</xdr:colOff>
          <xdr:row>159</xdr:row>
          <xdr:rowOff>29633</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157</xdr:row>
          <xdr:rowOff>0</xdr:rowOff>
        </xdr:from>
        <xdr:to>
          <xdr:col>2</xdr:col>
          <xdr:colOff>182033</xdr:colOff>
          <xdr:row>158</xdr:row>
          <xdr:rowOff>29633</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159</xdr:row>
          <xdr:rowOff>0</xdr:rowOff>
        </xdr:from>
        <xdr:to>
          <xdr:col>2</xdr:col>
          <xdr:colOff>182033</xdr:colOff>
          <xdr:row>160</xdr:row>
          <xdr:rowOff>67733</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1316567</xdr:colOff>
          <xdr:row>60</xdr:row>
          <xdr:rowOff>182033</xdr:rowOff>
        </xdr:from>
        <xdr:to>
          <xdr:col>3</xdr:col>
          <xdr:colOff>427567</xdr:colOff>
          <xdr:row>62</xdr:row>
          <xdr:rowOff>0</xdr:rowOff>
        </xdr:to>
        <xdr:sp macro="" textlink="">
          <xdr:nvSpPr>
            <xdr:cNvPr id="1861" name="Drop Down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145</xdr:row>
          <xdr:rowOff>0</xdr:rowOff>
        </xdr:from>
        <xdr:to>
          <xdr:col>1</xdr:col>
          <xdr:colOff>342900</xdr:colOff>
          <xdr:row>146</xdr:row>
          <xdr:rowOff>29633</xdr:rowOff>
        </xdr:to>
        <xdr:sp macro="" textlink="">
          <xdr:nvSpPr>
            <xdr:cNvPr id="19284" name="Option Button 17236" hidden="1">
              <a:extLst>
                <a:ext uri="{63B3BB69-23CF-44E3-9099-C40C66FF867C}">
                  <a14:compatExt spid="_x0000_s19284"/>
                </a:ext>
                <a:ext uri="{FF2B5EF4-FFF2-40B4-BE49-F238E27FC236}">
                  <a16:creationId xmlns:a16="http://schemas.microsoft.com/office/drawing/2014/main" id="{00000000-0008-0000-0000-00005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145</xdr:row>
          <xdr:rowOff>182033</xdr:rowOff>
        </xdr:from>
        <xdr:to>
          <xdr:col>1</xdr:col>
          <xdr:colOff>342900</xdr:colOff>
          <xdr:row>147</xdr:row>
          <xdr:rowOff>21167</xdr:rowOff>
        </xdr:to>
        <xdr:sp macro="" textlink="">
          <xdr:nvSpPr>
            <xdr:cNvPr id="19285" name="Option Button 17237" hidden="1">
              <a:extLst>
                <a:ext uri="{63B3BB69-23CF-44E3-9099-C40C66FF867C}">
                  <a14:compatExt spid="_x0000_s19285"/>
                </a:ext>
                <a:ext uri="{FF2B5EF4-FFF2-40B4-BE49-F238E27FC236}">
                  <a16:creationId xmlns:a16="http://schemas.microsoft.com/office/drawing/2014/main" id="{00000000-0008-0000-0000-00005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146</xdr:row>
          <xdr:rowOff>182033</xdr:rowOff>
        </xdr:from>
        <xdr:to>
          <xdr:col>1</xdr:col>
          <xdr:colOff>342900</xdr:colOff>
          <xdr:row>148</xdr:row>
          <xdr:rowOff>21167</xdr:rowOff>
        </xdr:to>
        <xdr:sp macro="" textlink="">
          <xdr:nvSpPr>
            <xdr:cNvPr id="19286" name="Option Button 17238" hidden="1">
              <a:extLst>
                <a:ext uri="{63B3BB69-23CF-44E3-9099-C40C66FF867C}">
                  <a14:compatExt spid="_x0000_s19286"/>
                </a:ext>
                <a:ext uri="{FF2B5EF4-FFF2-40B4-BE49-F238E27FC236}">
                  <a16:creationId xmlns:a16="http://schemas.microsoft.com/office/drawing/2014/main" id="{00000000-0008-0000-00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143</xdr:row>
          <xdr:rowOff>190500</xdr:rowOff>
        </xdr:from>
        <xdr:to>
          <xdr:col>5</xdr:col>
          <xdr:colOff>8467</xdr:colOff>
          <xdr:row>148</xdr:row>
          <xdr:rowOff>97367</xdr:rowOff>
        </xdr:to>
        <xdr:sp macro="" textlink="">
          <xdr:nvSpPr>
            <xdr:cNvPr id="19287" name="Group Box 17239" hidden="1">
              <a:extLst>
                <a:ext uri="{63B3BB69-23CF-44E3-9099-C40C66FF867C}">
                  <a14:compatExt spid="_x0000_s19287"/>
                </a:ext>
                <a:ext uri="{FF2B5EF4-FFF2-40B4-BE49-F238E27FC236}">
                  <a16:creationId xmlns:a16="http://schemas.microsoft.com/office/drawing/2014/main" id="{00000000-0008-0000-0000-000057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1316567</xdr:colOff>
          <xdr:row>62</xdr:row>
          <xdr:rowOff>29633</xdr:rowOff>
        </xdr:from>
        <xdr:to>
          <xdr:col>3</xdr:col>
          <xdr:colOff>427567</xdr:colOff>
          <xdr:row>63</xdr:row>
          <xdr:rowOff>0</xdr:rowOff>
        </xdr:to>
        <xdr:sp macro="" textlink="">
          <xdr:nvSpPr>
            <xdr:cNvPr id="19288" name="Drop Down 17240" hidden="1">
              <a:extLst>
                <a:ext uri="{63B3BB69-23CF-44E3-9099-C40C66FF867C}">
                  <a14:compatExt spid="_x0000_s19288"/>
                </a:ext>
                <a:ext uri="{FF2B5EF4-FFF2-40B4-BE49-F238E27FC236}">
                  <a16:creationId xmlns:a16="http://schemas.microsoft.com/office/drawing/2014/main" id="{00000000-0008-0000-0000-0000584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195</xdr:row>
          <xdr:rowOff>8467</xdr:rowOff>
        </xdr:from>
        <xdr:to>
          <xdr:col>2</xdr:col>
          <xdr:colOff>182033</xdr:colOff>
          <xdr:row>196</xdr:row>
          <xdr:rowOff>38100</xdr:rowOff>
        </xdr:to>
        <xdr:sp macro="" textlink="">
          <xdr:nvSpPr>
            <xdr:cNvPr id="19289" name="Check Box 17241" hidden="1">
              <a:extLst>
                <a:ext uri="{63B3BB69-23CF-44E3-9099-C40C66FF867C}">
                  <a14:compatExt spid="_x0000_s19289"/>
                </a:ext>
                <a:ext uri="{FF2B5EF4-FFF2-40B4-BE49-F238E27FC236}">
                  <a16:creationId xmlns:a16="http://schemas.microsoft.com/office/drawing/2014/main" id="{00000000-0008-0000-00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57</xdr:row>
          <xdr:rowOff>21167</xdr:rowOff>
        </xdr:from>
        <xdr:to>
          <xdr:col>3</xdr:col>
          <xdr:colOff>410633</xdr:colOff>
          <xdr:row>58</xdr:row>
          <xdr:rowOff>29633</xdr:rowOff>
        </xdr:to>
        <xdr:sp macro="" textlink="">
          <xdr:nvSpPr>
            <xdr:cNvPr id="19290" name="Drop Down 17242" hidden="1">
              <a:extLst>
                <a:ext uri="{63B3BB69-23CF-44E3-9099-C40C66FF867C}">
                  <a14:compatExt spid="_x0000_s19290"/>
                </a:ext>
                <a:ext uri="{FF2B5EF4-FFF2-40B4-BE49-F238E27FC236}">
                  <a16:creationId xmlns:a16="http://schemas.microsoft.com/office/drawing/2014/main" id="{00000000-0008-0000-0000-00005A4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56</xdr:row>
          <xdr:rowOff>8467</xdr:rowOff>
        </xdr:from>
        <xdr:to>
          <xdr:col>5</xdr:col>
          <xdr:colOff>8467</xdr:colOff>
          <xdr:row>59</xdr:row>
          <xdr:rowOff>59267</xdr:rowOff>
        </xdr:to>
        <xdr:sp macro="" textlink="">
          <xdr:nvSpPr>
            <xdr:cNvPr id="19293" name="Group Box 17245" hidden="1">
              <a:extLst>
                <a:ext uri="{63B3BB69-23CF-44E3-9099-C40C66FF867C}">
                  <a14:compatExt spid="_x0000_s19293"/>
                </a:ext>
                <a:ext uri="{FF2B5EF4-FFF2-40B4-BE49-F238E27FC236}">
                  <a16:creationId xmlns:a16="http://schemas.microsoft.com/office/drawing/2014/main" id="{00000000-0008-0000-0000-00005D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162</xdr:row>
          <xdr:rowOff>173567</xdr:rowOff>
        </xdr:from>
        <xdr:to>
          <xdr:col>4</xdr:col>
          <xdr:colOff>770467</xdr:colOff>
          <xdr:row>170</xdr:row>
          <xdr:rowOff>122767</xdr:rowOff>
        </xdr:to>
        <xdr:sp macro="" textlink="">
          <xdr:nvSpPr>
            <xdr:cNvPr id="19294" name="Group Box 17246" hidden="1">
              <a:extLst>
                <a:ext uri="{63B3BB69-23CF-44E3-9099-C40C66FF867C}">
                  <a14:compatExt spid="_x0000_s19294"/>
                </a:ext>
                <a:ext uri="{FF2B5EF4-FFF2-40B4-BE49-F238E27FC236}">
                  <a16:creationId xmlns:a16="http://schemas.microsoft.com/office/drawing/2014/main" id="{00000000-0008-0000-0000-00005E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164</xdr:row>
          <xdr:rowOff>0</xdr:rowOff>
        </xdr:from>
        <xdr:to>
          <xdr:col>1</xdr:col>
          <xdr:colOff>381000</xdr:colOff>
          <xdr:row>165</xdr:row>
          <xdr:rowOff>29633</xdr:rowOff>
        </xdr:to>
        <xdr:sp macro="" textlink="">
          <xdr:nvSpPr>
            <xdr:cNvPr id="19295" name="Option Button 17247" hidden="1">
              <a:extLst>
                <a:ext uri="{63B3BB69-23CF-44E3-9099-C40C66FF867C}">
                  <a14:compatExt spid="_x0000_s19295"/>
                </a:ext>
                <a:ext uri="{FF2B5EF4-FFF2-40B4-BE49-F238E27FC236}">
                  <a16:creationId xmlns:a16="http://schemas.microsoft.com/office/drawing/2014/main" id="{00000000-0008-0000-00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165</xdr:row>
          <xdr:rowOff>0</xdr:rowOff>
        </xdr:from>
        <xdr:to>
          <xdr:col>1</xdr:col>
          <xdr:colOff>381000</xdr:colOff>
          <xdr:row>166</xdr:row>
          <xdr:rowOff>29633</xdr:rowOff>
        </xdr:to>
        <xdr:sp macro="" textlink="">
          <xdr:nvSpPr>
            <xdr:cNvPr id="19296" name="Option Button 17248" hidden="1">
              <a:extLst>
                <a:ext uri="{63B3BB69-23CF-44E3-9099-C40C66FF867C}">
                  <a14:compatExt spid="_x0000_s19296"/>
                </a:ext>
                <a:ext uri="{FF2B5EF4-FFF2-40B4-BE49-F238E27FC236}">
                  <a16:creationId xmlns:a16="http://schemas.microsoft.com/office/drawing/2014/main" id="{00000000-0008-0000-0000-00006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166</xdr:row>
          <xdr:rowOff>0</xdr:rowOff>
        </xdr:from>
        <xdr:to>
          <xdr:col>1</xdr:col>
          <xdr:colOff>381000</xdr:colOff>
          <xdr:row>167</xdr:row>
          <xdr:rowOff>29633</xdr:rowOff>
        </xdr:to>
        <xdr:sp macro="" textlink="">
          <xdr:nvSpPr>
            <xdr:cNvPr id="19297" name="Option Button 17249" hidden="1">
              <a:extLst>
                <a:ext uri="{63B3BB69-23CF-44E3-9099-C40C66FF867C}">
                  <a14:compatExt spid="_x0000_s19297"/>
                </a:ext>
                <a:ext uri="{FF2B5EF4-FFF2-40B4-BE49-F238E27FC236}">
                  <a16:creationId xmlns:a16="http://schemas.microsoft.com/office/drawing/2014/main" id="{00000000-0008-0000-0000-00006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167</xdr:row>
          <xdr:rowOff>592667</xdr:rowOff>
        </xdr:from>
        <xdr:to>
          <xdr:col>1</xdr:col>
          <xdr:colOff>381000</xdr:colOff>
          <xdr:row>169</xdr:row>
          <xdr:rowOff>21167</xdr:rowOff>
        </xdr:to>
        <xdr:sp macro="" textlink="">
          <xdr:nvSpPr>
            <xdr:cNvPr id="19298" name="Option Button 17250" hidden="1">
              <a:extLst>
                <a:ext uri="{63B3BB69-23CF-44E3-9099-C40C66FF867C}">
                  <a14:compatExt spid="_x0000_s19298"/>
                </a:ext>
                <a:ext uri="{FF2B5EF4-FFF2-40B4-BE49-F238E27FC236}">
                  <a16:creationId xmlns:a16="http://schemas.microsoft.com/office/drawing/2014/main" id="{00000000-0008-0000-0000-00006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188</xdr:row>
          <xdr:rowOff>0</xdr:rowOff>
        </xdr:from>
        <xdr:to>
          <xdr:col>2</xdr:col>
          <xdr:colOff>182033</xdr:colOff>
          <xdr:row>189</xdr:row>
          <xdr:rowOff>29633</xdr:rowOff>
        </xdr:to>
        <xdr:sp macro="" textlink="">
          <xdr:nvSpPr>
            <xdr:cNvPr id="19300" name="Check Box 17252" hidden="1">
              <a:extLst>
                <a:ext uri="{63B3BB69-23CF-44E3-9099-C40C66FF867C}">
                  <a14:compatExt spid="_x0000_s19300"/>
                </a:ext>
                <a:ext uri="{FF2B5EF4-FFF2-40B4-BE49-F238E27FC236}">
                  <a16:creationId xmlns:a16="http://schemas.microsoft.com/office/drawing/2014/main" id="{00000000-0008-0000-0000-00006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170</xdr:row>
          <xdr:rowOff>198967</xdr:rowOff>
        </xdr:from>
        <xdr:to>
          <xdr:col>4</xdr:col>
          <xdr:colOff>770467</xdr:colOff>
          <xdr:row>178</xdr:row>
          <xdr:rowOff>334433</xdr:rowOff>
        </xdr:to>
        <xdr:sp macro="" textlink="">
          <xdr:nvSpPr>
            <xdr:cNvPr id="19301" name="Group Box 17253" hidden="1">
              <a:extLst>
                <a:ext uri="{63B3BB69-23CF-44E3-9099-C40C66FF867C}">
                  <a14:compatExt spid="_x0000_s19301"/>
                </a:ext>
                <a:ext uri="{FF2B5EF4-FFF2-40B4-BE49-F238E27FC236}">
                  <a16:creationId xmlns:a16="http://schemas.microsoft.com/office/drawing/2014/main" id="{00000000-0008-0000-0000-000065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178</xdr:row>
          <xdr:rowOff>478367</xdr:rowOff>
        </xdr:from>
        <xdr:to>
          <xdr:col>4</xdr:col>
          <xdr:colOff>783167</xdr:colOff>
          <xdr:row>185</xdr:row>
          <xdr:rowOff>8467</xdr:rowOff>
        </xdr:to>
        <xdr:sp macro="" textlink="">
          <xdr:nvSpPr>
            <xdr:cNvPr id="19302" name="Group Box 17254" hidden="1">
              <a:extLst>
                <a:ext uri="{63B3BB69-23CF-44E3-9099-C40C66FF867C}">
                  <a14:compatExt spid="_x0000_s19302"/>
                </a:ext>
                <a:ext uri="{FF2B5EF4-FFF2-40B4-BE49-F238E27FC236}">
                  <a16:creationId xmlns:a16="http://schemas.microsoft.com/office/drawing/2014/main" id="{00000000-0008-0000-0000-000066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185</xdr:row>
          <xdr:rowOff>122767</xdr:rowOff>
        </xdr:from>
        <xdr:to>
          <xdr:col>4</xdr:col>
          <xdr:colOff>791633</xdr:colOff>
          <xdr:row>189</xdr:row>
          <xdr:rowOff>122767</xdr:rowOff>
        </xdr:to>
        <xdr:sp macro="" textlink="">
          <xdr:nvSpPr>
            <xdr:cNvPr id="19303" name="Group Box 17255" hidden="1">
              <a:extLst>
                <a:ext uri="{63B3BB69-23CF-44E3-9099-C40C66FF867C}">
                  <a14:compatExt spid="_x0000_s19303"/>
                </a:ext>
                <a:ext uri="{FF2B5EF4-FFF2-40B4-BE49-F238E27FC236}">
                  <a16:creationId xmlns:a16="http://schemas.microsoft.com/office/drawing/2014/main" id="{00000000-0008-0000-0000-000067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182033</xdr:rowOff>
        </xdr:from>
        <xdr:to>
          <xdr:col>1</xdr:col>
          <xdr:colOff>381000</xdr:colOff>
          <xdr:row>173</xdr:row>
          <xdr:rowOff>21167</xdr:rowOff>
        </xdr:to>
        <xdr:sp macro="" textlink="">
          <xdr:nvSpPr>
            <xdr:cNvPr id="19304" name="Option Button 17256" hidden="1">
              <a:extLst>
                <a:ext uri="{63B3BB69-23CF-44E3-9099-C40C66FF867C}">
                  <a14:compatExt spid="_x0000_s19304"/>
                </a:ext>
                <a:ext uri="{FF2B5EF4-FFF2-40B4-BE49-F238E27FC236}">
                  <a16:creationId xmlns:a16="http://schemas.microsoft.com/office/drawing/2014/main" id="{00000000-0008-0000-0000-00006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0</xdr:rowOff>
        </xdr:from>
        <xdr:to>
          <xdr:col>1</xdr:col>
          <xdr:colOff>381000</xdr:colOff>
          <xdr:row>174</xdr:row>
          <xdr:rowOff>29633</xdr:rowOff>
        </xdr:to>
        <xdr:sp macro="" textlink="">
          <xdr:nvSpPr>
            <xdr:cNvPr id="19305" name="Option Button 17257" hidden="1">
              <a:extLst>
                <a:ext uri="{63B3BB69-23CF-44E3-9099-C40C66FF867C}">
                  <a14:compatExt spid="_x0000_s19305"/>
                </a:ext>
                <a:ext uri="{FF2B5EF4-FFF2-40B4-BE49-F238E27FC236}">
                  <a16:creationId xmlns:a16="http://schemas.microsoft.com/office/drawing/2014/main" id="{00000000-0008-0000-0000-00006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180</xdr:row>
          <xdr:rowOff>38100</xdr:rowOff>
        </xdr:from>
        <xdr:to>
          <xdr:col>1</xdr:col>
          <xdr:colOff>381000</xdr:colOff>
          <xdr:row>181</xdr:row>
          <xdr:rowOff>67733</xdr:rowOff>
        </xdr:to>
        <xdr:sp macro="" textlink="">
          <xdr:nvSpPr>
            <xdr:cNvPr id="19306" name="Option Button 17258" hidden="1">
              <a:extLst>
                <a:ext uri="{63B3BB69-23CF-44E3-9099-C40C66FF867C}">
                  <a14:compatExt spid="_x0000_s19306"/>
                </a:ext>
                <a:ext uri="{FF2B5EF4-FFF2-40B4-BE49-F238E27FC236}">
                  <a16:creationId xmlns:a16="http://schemas.microsoft.com/office/drawing/2014/main" id="{00000000-0008-0000-00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180</xdr:row>
          <xdr:rowOff>228600</xdr:rowOff>
        </xdr:from>
        <xdr:to>
          <xdr:col>1</xdr:col>
          <xdr:colOff>381000</xdr:colOff>
          <xdr:row>182</xdr:row>
          <xdr:rowOff>29633</xdr:rowOff>
        </xdr:to>
        <xdr:sp macro="" textlink="">
          <xdr:nvSpPr>
            <xdr:cNvPr id="19307" name="Option Button 17259" hidden="1">
              <a:extLst>
                <a:ext uri="{63B3BB69-23CF-44E3-9099-C40C66FF867C}">
                  <a14:compatExt spid="_x0000_s19307"/>
                </a:ext>
                <a:ext uri="{FF2B5EF4-FFF2-40B4-BE49-F238E27FC236}">
                  <a16:creationId xmlns:a16="http://schemas.microsoft.com/office/drawing/2014/main" id="{00000000-0008-0000-00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174</xdr:row>
          <xdr:rowOff>182033</xdr:rowOff>
        </xdr:from>
        <xdr:to>
          <xdr:col>2</xdr:col>
          <xdr:colOff>0</xdr:colOff>
          <xdr:row>176</xdr:row>
          <xdr:rowOff>21167</xdr:rowOff>
        </xdr:to>
        <xdr:sp macro="" textlink="">
          <xdr:nvSpPr>
            <xdr:cNvPr id="19308" name="Option Button 17260" hidden="1">
              <a:extLst>
                <a:ext uri="{63B3BB69-23CF-44E3-9099-C40C66FF867C}">
                  <a14:compatExt spid="_x0000_s19308"/>
                </a:ext>
                <a:ext uri="{FF2B5EF4-FFF2-40B4-BE49-F238E27FC236}">
                  <a16:creationId xmlns:a16="http://schemas.microsoft.com/office/drawing/2014/main" id="{00000000-0008-0000-00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182</xdr:row>
          <xdr:rowOff>182033</xdr:rowOff>
        </xdr:from>
        <xdr:to>
          <xdr:col>1</xdr:col>
          <xdr:colOff>381000</xdr:colOff>
          <xdr:row>184</xdr:row>
          <xdr:rowOff>21167</xdr:rowOff>
        </xdr:to>
        <xdr:sp macro="" textlink="">
          <xdr:nvSpPr>
            <xdr:cNvPr id="19309" name="Option Button 17261" hidden="1">
              <a:extLst>
                <a:ext uri="{63B3BB69-23CF-44E3-9099-C40C66FF867C}">
                  <a14:compatExt spid="_x0000_s19309"/>
                </a:ext>
                <a:ext uri="{FF2B5EF4-FFF2-40B4-BE49-F238E27FC236}">
                  <a16:creationId xmlns:a16="http://schemas.microsoft.com/office/drawing/2014/main" id="{00000000-0008-0000-00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21167</xdr:colOff>
      <xdr:row>0</xdr:row>
      <xdr:rowOff>33866</xdr:rowOff>
    </xdr:from>
    <xdr:to>
      <xdr:col>2</xdr:col>
      <xdr:colOff>1020234</xdr:colOff>
      <xdr:row>1</xdr:row>
      <xdr:rowOff>817032</xdr:rowOff>
    </xdr:to>
    <xdr:pic>
      <xdr:nvPicPr>
        <xdr:cNvPr id="112" name="Picture 177">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767" y="33866"/>
          <a:ext cx="1422400" cy="1020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9313" name="Check Box 17265" hidden="1">
              <a:extLst>
                <a:ext uri="{63B3BB69-23CF-44E3-9099-C40C66FF867C}">
                  <a14:compatExt spid="_x0000_s19313"/>
                </a:ext>
                <a:ext uri="{FF2B5EF4-FFF2-40B4-BE49-F238E27FC236}">
                  <a16:creationId xmlns:a16="http://schemas.microsoft.com/office/drawing/2014/main" id="{00000000-0008-0000-00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9314" name="Check Box 17266" hidden="1">
              <a:extLst>
                <a:ext uri="{63B3BB69-23CF-44E3-9099-C40C66FF867C}">
                  <a14:compatExt spid="_x0000_s19314"/>
                </a:ext>
                <a:ext uri="{FF2B5EF4-FFF2-40B4-BE49-F238E27FC236}">
                  <a16:creationId xmlns:a16="http://schemas.microsoft.com/office/drawing/2014/main" id="{00000000-0008-0000-00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99</xdr:row>
          <xdr:rowOff>173567</xdr:rowOff>
        </xdr:from>
        <xdr:to>
          <xdr:col>1</xdr:col>
          <xdr:colOff>325967</xdr:colOff>
          <xdr:row>101</xdr:row>
          <xdr:rowOff>8467</xdr:rowOff>
        </xdr:to>
        <xdr:sp macro="" textlink="">
          <xdr:nvSpPr>
            <xdr:cNvPr id="19317" name="Option Button 17269" hidden="1">
              <a:extLst>
                <a:ext uri="{63B3BB69-23CF-44E3-9099-C40C66FF867C}">
                  <a14:compatExt spid="_x0000_s19317"/>
                </a:ext>
                <a:ext uri="{FF2B5EF4-FFF2-40B4-BE49-F238E27FC236}">
                  <a16:creationId xmlns:a16="http://schemas.microsoft.com/office/drawing/2014/main" id="{00000000-0008-0000-00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427567</xdr:colOff>
          <xdr:row>103</xdr:row>
          <xdr:rowOff>122767</xdr:rowOff>
        </xdr:from>
        <xdr:to>
          <xdr:col>5</xdr:col>
          <xdr:colOff>8467</xdr:colOff>
          <xdr:row>108</xdr:row>
          <xdr:rowOff>143933</xdr:rowOff>
        </xdr:to>
        <xdr:sp macro="" textlink="">
          <xdr:nvSpPr>
            <xdr:cNvPr id="19320" name="Group Box 17272" hidden="1">
              <a:extLst>
                <a:ext uri="{63B3BB69-23CF-44E3-9099-C40C66FF867C}">
                  <a14:compatExt spid="_x0000_s19320"/>
                </a:ext>
                <a:ext uri="{FF2B5EF4-FFF2-40B4-BE49-F238E27FC236}">
                  <a16:creationId xmlns:a16="http://schemas.microsoft.com/office/drawing/2014/main" id="{00000000-0008-0000-0000-000078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105</xdr:row>
          <xdr:rowOff>29633</xdr:rowOff>
        </xdr:from>
        <xdr:to>
          <xdr:col>1</xdr:col>
          <xdr:colOff>325967</xdr:colOff>
          <xdr:row>106</xdr:row>
          <xdr:rowOff>8467</xdr:rowOff>
        </xdr:to>
        <xdr:sp macro="" textlink="">
          <xdr:nvSpPr>
            <xdr:cNvPr id="19343" name="Option Button 17295" hidden="1">
              <a:extLst>
                <a:ext uri="{63B3BB69-23CF-44E3-9099-C40C66FF867C}">
                  <a14:compatExt spid="_x0000_s19343"/>
                </a:ext>
                <a:ext uri="{FF2B5EF4-FFF2-40B4-BE49-F238E27FC236}">
                  <a16:creationId xmlns:a16="http://schemas.microsoft.com/office/drawing/2014/main" id="{00000000-0008-0000-00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106</xdr:row>
          <xdr:rowOff>29633</xdr:rowOff>
        </xdr:from>
        <xdr:to>
          <xdr:col>1</xdr:col>
          <xdr:colOff>325967</xdr:colOff>
          <xdr:row>107</xdr:row>
          <xdr:rowOff>8467</xdr:rowOff>
        </xdr:to>
        <xdr:sp macro="" textlink="">
          <xdr:nvSpPr>
            <xdr:cNvPr id="19344" name="Option Button 17296" hidden="1">
              <a:extLst>
                <a:ext uri="{63B3BB69-23CF-44E3-9099-C40C66FF867C}">
                  <a14:compatExt spid="_x0000_s19344"/>
                </a:ext>
                <a:ext uri="{FF2B5EF4-FFF2-40B4-BE49-F238E27FC236}">
                  <a16:creationId xmlns:a16="http://schemas.microsoft.com/office/drawing/2014/main" id="{00000000-0008-0000-00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107</xdr:row>
          <xdr:rowOff>29633</xdr:rowOff>
        </xdr:from>
        <xdr:to>
          <xdr:col>1</xdr:col>
          <xdr:colOff>325967</xdr:colOff>
          <xdr:row>108</xdr:row>
          <xdr:rowOff>8467</xdr:rowOff>
        </xdr:to>
        <xdr:sp macro="" textlink="">
          <xdr:nvSpPr>
            <xdr:cNvPr id="19345" name="Option Button 17297" hidden="1">
              <a:extLst>
                <a:ext uri="{63B3BB69-23CF-44E3-9099-C40C66FF867C}">
                  <a14:compatExt spid="_x0000_s19345"/>
                </a:ext>
                <a:ext uri="{FF2B5EF4-FFF2-40B4-BE49-F238E27FC236}">
                  <a16:creationId xmlns:a16="http://schemas.microsoft.com/office/drawing/2014/main" id="{00000000-0008-0000-00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85</xdr:row>
          <xdr:rowOff>0</xdr:rowOff>
        </xdr:from>
        <xdr:to>
          <xdr:col>1</xdr:col>
          <xdr:colOff>325967</xdr:colOff>
          <xdr:row>86</xdr:row>
          <xdr:rowOff>21167</xdr:rowOff>
        </xdr:to>
        <xdr:sp macro="" textlink="">
          <xdr:nvSpPr>
            <xdr:cNvPr id="19347" name="Option Button 17299" hidden="1">
              <a:extLst>
                <a:ext uri="{63B3BB69-23CF-44E3-9099-C40C66FF867C}">
                  <a14:compatExt spid="_x0000_s19347"/>
                </a:ext>
                <a:ext uri="{FF2B5EF4-FFF2-40B4-BE49-F238E27FC236}">
                  <a16:creationId xmlns:a16="http://schemas.microsoft.com/office/drawing/2014/main" id="{00000000-0008-0000-00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86</xdr:row>
          <xdr:rowOff>0</xdr:rowOff>
        </xdr:from>
        <xdr:to>
          <xdr:col>1</xdr:col>
          <xdr:colOff>325967</xdr:colOff>
          <xdr:row>87</xdr:row>
          <xdr:rowOff>21167</xdr:rowOff>
        </xdr:to>
        <xdr:sp macro="" textlink="">
          <xdr:nvSpPr>
            <xdr:cNvPr id="19348" name="Option Button 17300" hidden="1">
              <a:extLst>
                <a:ext uri="{63B3BB69-23CF-44E3-9099-C40C66FF867C}">
                  <a14:compatExt spid="_x0000_s19348"/>
                </a:ext>
                <a:ext uri="{FF2B5EF4-FFF2-40B4-BE49-F238E27FC236}">
                  <a16:creationId xmlns:a16="http://schemas.microsoft.com/office/drawing/2014/main" id="{00000000-0008-0000-00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86</xdr:row>
          <xdr:rowOff>160867</xdr:rowOff>
        </xdr:from>
        <xdr:to>
          <xdr:col>1</xdr:col>
          <xdr:colOff>325967</xdr:colOff>
          <xdr:row>88</xdr:row>
          <xdr:rowOff>0</xdr:rowOff>
        </xdr:to>
        <xdr:sp macro="" textlink="">
          <xdr:nvSpPr>
            <xdr:cNvPr id="19349" name="Option Button 17301" hidden="1">
              <a:extLst>
                <a:ext uri="{63B3BB69-23CF-44E3-9099-C40C66FF867C}">
                  <a14:compatExt spid="_x0000_s19349"/>
                </a:ext>
                <a:ext uri="{FF2B5EF4-FFF2-40B4-BE49-F238E27FC236}">
                  <a16:creationId xmlns:a16="http://schemas.microsoft.com/office/drawing/2014/main" id="{00000000-0008-0000-00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88</xdr:row>
          <xdr:rowOff>0</xdr:rowOff>
        </xdr:from>
        <xdr:to>
          <xdr:col>1</xdr:col>
          <xdr:colOff>325967</xdr:colOff>
          <xdr:row>89</xdr:row>
          <xdr:rowOff>21167</xdr:rowOff>
        </xdr:to>
        <xdr:sp macro="" textlink="">
          <xdr:nvSpPr>
            <xdr:cNvPr id="19350" name="Option Button 17302" hidden="1">
              <a:extLst>
                <a:ext uri="{63B3BB69-23CF-44E3-9099-C40C66FF867C}">
                  <a14:compatExt spid="_x0000_s19350"/>
                </a:ext>
                <a:ext uri="{FF2B5EF4-FFF2-40B4-BE49-F238E27FC236}">
                  <a16:creationId xmlns:a16="http://schemas.microsoft.com/office/drawing/2014/main" id="{00000000-0008-0000-00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89</xdr:row>
          <xdr:rowOff>0</xdr:rowOff>
        </xdr:from>
        <xdr:to>
          <xdr:col>1</xdr:col>
          <xdr:colOff>325967</xdr:colOff>
          <xdr:row>90</xdr:row>
          <xdr:rowOff>0</xdr:rowOff>
        </xdr:to>
        <xdr:sp macro="" textlink="">
          <xdr:nvSpPr>
            <xdr:cNvPr id="19351" name="Option Button 17303" hidden="1">
              <a:extLst>
                <a:ext uri="{63B3BB69-23CF-44E3-9099-C40C66FF867C}">
                  <a14:compatExt spid="_x0000_s19351"/>
                </a:ext>
                <a:ext uri="{FF2B5EF4-FFF2-40B4-BE49-F238E27FC236}">
                  <a16:creationId xmlns:a16="http://schemas.microsoft.com/office/drawing/2014/main" id="{00000000-0008-0000-00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131</xdr:row>
          <xdr:rowOff>0</xdr:rowOff>
        </xdr:from>
        <xdr:to>
          <xdr:col>2</xdr:col>
          <xdr:colOff>122767</xdr:colOff>
          <xdr:row>132</xdr:row>
          <xdr:rowOff>29633</xdr:rowOff>
        </xdr:to>
        <xdr:sp macro="" textlink="">
          <xdr:nvSpPr>
            <xdr:cNvPr id="19363" name="Check Box 17315" hidden="1">
              <a:extLst>
                <a:ext uri="{63B3BB69-23CF-44E3-9099-C40C66FF867C}">
                  <a14:compatExt spid="_x0000_s19363"/>
                </a:ext>
                <a:ext uri="{FF2B5EF4-FFF2-40B4-BE49-F238E27FC236}">
                  <a16:creationId xmlns:a16="http://schemas.microsoft.com/office/drawing/2014/main" id="{00000000-0008-0000-00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132</xdr:row>
          <xdr:rowOff>0</xdr:rowOff>
        </xdr:from>
        <xdr:to>
          <xdr:col>2</xdr:col>
          <xdr:colOff>122767</xdr:colOff>
          <xdr:row>133</xdr:row>
          <xdr:rowOff>29633</xdr:rowOff>
        </xdr:to>
        <xdr:sp macro="" textlink="">
          <xdr:nvSpPr>
            <xdr:cNvPr id="19364" name="Check Box 17316" hidden="1">
              <a:extLst>
                <a:ext uri="{63B3BB69-23CF-44E3-9099-C40C66FF867C}">
                  <a14:compatExt spid="_x0000_s19364"/>
                </a:ext>
                <a:ext uri="{FF2B5EF4-FFF2-40B4-BE49-F238E27FC236}">
                  <a16:creationId xmlns:a16="http://schemas.microsoft.com/office/drawing/2014/main" id="{00000000-0008-0000-00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133</xdr:row>
          <xdr:rowOff>0</xdr:rowOff>
        </xdr:from>
        <xdr:to>
          <xdr:col>2</xdr:col>
          <xdr:colOff>122767</xdr:colOff>
          <xdr:row>134</xdr:row>
          <xdr:rowOff>0</xdr:rowOff>
        </xdr:to>
        <xdr:sp macro="" textlink="">
          <xdr:nvSpPr>
            <xdr:cNvPr id="19365" name="Check Box 17317" hidden="1">
              <a:extLst>
                <a:ext uri="{63B3BB69-23CF-44E3-9099-C40C66FF867C}">
                  <a14:compatExt spid="_x0000_s19365"/>
                </a:ext>
                <a:ext uri="{FF2B5EF4-FFF2-40B4-BE49-F238E27FC236}">
                  <a16:creationId xmlns:a16="http://schemas.microsoft.com/office/drawing/2014/main" id="{00000000-0008-0000-00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134</xdr:row>
          <xdr:rowOff>0</xdr:rowOff>
        </xdr:from>
        <xdr:to>
          <xdr:col>2</xdr:col>
          <xdr:colOff>122767</xdr:colOff>
          <xdr:row>134</xdr:row>
          <xdr:rowOff>220133</xdr:rowOff>
        </xdr:to>
        <xdr:sp macro="" textlink="">
          <xdr:nvSpPr>
            <xdr:cNvPr id="19366" name="Check Box 17318" hidden="1">
              <a:extLst>
                <a:ext uri="{63B3BB69-23CF-44E3-9099-C40C66FF867C}">
                  <a14:compatExt spid="_x0000_s19366"/>
                </a:ext>
                <a:ext uri="{FF2B5EF4-FFF2-40B4-BE49-F238E27FC236}">
                  <a16:creationId xmlns:a16="http://schemas.microsoft.com/office/drawing/2014/main" id="{00000000-0008-0000-00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440267</xdr:colOff>
          <xdr:row>99</xdr:row>
          <xdr:rowOff>29633</xdr:rowOff>
        </xdr:from>
        <xdr:to>
          <xdr:col>5</xdr:col>
          <xdr:colOff>0</xdr:colOff>
          <xdr:row>103</xdr:row>
          <xdr:rowOff>0</xdr:rowOff>
        </xdr:to>
        <xdr:sp macro="" textlink="">
          <xdr:nvSpPr>
            <xdr:cNvPr id="19367" name="Group Box 17319" hidden="1">
              <a:extLst>
                <a:ext uri="{63B3BB69-23CF-44E3-9099-C40C66FF867C}">
                  <a14:compatExt spid="_x0000_s19367"/>
                </a:ext>
                <a:ext uri="{FF2B5EF4-FFF2-40B4-BE49-F238E27FC236}">
                  <a16:creationId xmlns:a16="http://schemas.microsoft.com/office/drawing/2014/main" id="{00000000-0008-0000-0000-0000A7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100</xdr:row>
          <xdr:rowOff>143933</xdr:rowOff>
        </xdr:from>
        <xdr:to>
          <xdr:col>1</xdr:col>
          <xdr:colOff>325967</xdr:colOff>
          <xdr:row>101</xdr:row>
          <xdr:rowOff>173567</xdr:rowOff>
        </xdr:to>
        <xdr:sp macro="" textlink="">
          <xdr:nvSpPr>
            <xdr:cNvPr id="19368" name="Option Button 17320" hidden="1">
              <a:extLst>
                <a:ext uri="{63B3BB69-23CF-44E3-9099-C40C66FF867C}">
                  <a14:compatExt spid="_x0000_s19368"/>
                </a:ext>
                <a:ext uri="{FF2B5EF4-FFF2-40B4-BE49-F238E27FC236}">
                  <a16:creationId xmlns:a16="http://schemas.microsoft.com/office/drawing/2014/main" id="{00000000-0008-0000-00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8467</xdr:colOff>
          <xdr:row>101</xdr:row>
          <xdr:rowOff>152400</xdr:rowOff>
        </xdr:from>
        <xdr:to>
          <xdr:col>1</xdr:col>
          <xdr:colOff>313267</xdr:colOff>
          <xdr:row>103</xdr:row>
          <xdr:rowOff>0</xdr:rowOff>
        </xdr:to>
        <xdr:sp macro="" textlink="">
          <xdr:nvSpPr>
            <xdr:cNvPr id="19369" name="Option Button 17321" hidden="1">
              <a:extLst>
                <a:ext uri="{63B3BB69-23CF-44E3-9099-C40C66FF867C}">
                  <a14:compatExt spid="_x0000_s19369"/>
                </a:ext>
                <a:ext uri="{FF2B5EF4-FFF2-40B4-BE49-F238E27FC236}">
                  <a16:creationId xmlns:a16="http://schemas.microsoft.com/office/drawing/2014/main" id="{00000000-0008-0000-00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97367</xdr:colOff>
          <xdr:row>152</xdr:row>
          <xdr:rowOff>173567</xdr:rowOff>
        </xdr:from>
        <xdr:to>
          <xdr:col>2</xdr:col>
          <xdr:colOff>190500</xdr:colOff>
          <xdr:row>154</xdr:row>
          <xdr:rowOff>21167</xdr:rowOff>
        </xdr:to>
        <xdr:sp macro="" textlink="">
          <xdr:nvSpPr>
            <xdr:cNvPr id="19376" name="Check Box 17328" hidden="1">
              <a:extLst>
                <a:ext uri="{63B3BB69-23CF-44E3-9099-C40C66FF867C}">
                  <a14:compatExt spid="_x0000_s19376"/>
                </a:ext>
                <a:ext uri="{FF2B5EF4-FFF2-40B4-BE49-F238E27FC236}">
                  <a16:creationId xmlns:a16="http://schemas.microsoft.com/office/drawing/2014/main" id="{00000000-0008-0000-00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65</xdr:row>
          <xdr:rowOff>173567</xdr:rowOff>
        </xdr:from>
        <xdr:to>
          <xdr:col>1</xdr:col>
          <xdr:colOff>334433</xdr:colOff>
          <xdr:row>67</xdr:row>
          <xdr:rowOff>8467</xdr:rowOff>
        </xdr:to>
        <xdr:sp macro="" textlink="">
          <xdr:nvSpPr>
            <xdr:cNvPr id="19382" name="Option Button 17334" hidden="1">
              <a:extLst>
                <a:ext uri="{63B3BB69-23CF-44E3-9099-C40C66FF867C}">
                  <a14:compatExt spid="_x0000_s19382"/>
                </a:ext>
                <a:ext uri="{FF2B5EF4-FFF2-40B4-BE49-F238E27FC236}">
                  <a16:creationId xmlns:a16="http://schemas.microsoft.com/office/drawing/2014/main" id="{00000000-0008-0000-00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66</xdr:row>
          <xdr:rowOff>152400</xdr:rowOff>
        </xdr:from>
        <xdr:to>
          <xdr:col>1</xdr:col>
          <xdr:colOff>325967</xdr:colOff>
          <xdr:row>67</xdr:row>
          <xdr:rowOff>173567</xdr:rowOff>
        </xdr:to>
        <xdr:sp macro="" textlink="">
          <xdr:nvSpPr>
            <xdr:cNvPr id="19383" name="Option Button 17335" hidden="1">
              <a:extLst>
                <a:ext uri="{63B3BB69-23CF-44E3-9099-C40C66FF867C}">
                  <a14:compatExt spid="_x0000_s19383"/>
                </a:ext>
                <a:ext uri="{FF2B5EF4-FFF2-40B4-BE49-F238E27FC236}">
                  <a16:creationId xmlns:a16="http://schemas.microsoft.com/office/drawing/2014/main" id="{00000000-0008-0000-00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67</xdr:row>
          <xdr:rowOff>135467</xdr:rowOff>
        </xdr:from>
        <xdr:to>
          <xdr:col>1</xdr:col>
          <xdr:colOff>325967</xdr:colOff>
          <xdr:row>68</xdr:row>
          <xdr:rowOff>152400</xdr:rowOff>
        </xdr:to>
        <xdr:sp macro="" textlink="">
          <xdr:nvSpPr>
            <xdr:cNvPr id="19384" name="Option Button 17336" hidden="1">
              <a:extLst>
                <a:ext uri="{63B3BB69-23CF-44E3-9099-C40C66FF867C}">
                  <a14:compatExt spid="_x0000_s19384"/>
                </a:ext>
                <a:ext uri="{FF2B5EF4-FFF2-40B4-BE49-F238E27FC236}">
                  <a16:creationId xmlns:a16="http://schemas.microsoft.com/office/drawing/2014/main" id="{00000000-0008-0000-00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68</xdr:row>
          <xdr:rowOff>135467</xdr:rowOff>
        </xdr:from>
        <xdr:to>
          <xdr:col>1</xdr:col>
          <xdr:colOff>325967</xdr:colOff>
          <xdr:row>69</xdr:row>
          <xdr:rowOff>152400</xdr:rowOff>
        </xdr:to>
        <xdr:sp macro="" textlink="">
          <xdr:nvSpPr>
            <xdr:cNvPr id="19386" name="Option Button 17338" hidden="1">
              <a:extLst>
                <a:ext uri="{63B3BB69-23CF-44E3-9099-C40C66FF867C}">
                  <a14:compatExt spid="_x0000_s19386"/>
                </a:ext>
                <a:ext uri="{FF2B5EF4-FFF2-40B4-BE49-F238E27FC236}">
                  <a16:creationId xmlns:a16="http://schemas.microsoft.com/office/drawing/2014/main" id="{00000000-0008-0000-00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97367</xdr:colOff>
          <xdr:row>176</xdr:row>
          <xdr:rowOff>287867</xdr:rowOff>
        </xdr:from>
        <xdr:to>
          <xdr:col>2</xdr:col>
          <xdr:colOff>8467</xdr:colOff>
          <xdr:row>178</xdr:row>
          <xdr:rowOff>0</xdr:rowOff>
        </xdr:to>
        <xdr:sp macro="" textlink="">
          <xdr:nvSpPr>
            <xdr:cNvPr id="19387" name="Option Button 17339" hidden="1">
              <a:extLst>
                <a:ext uri="{63B3BB69-23CF-44E3-9099-C40C66FF867C}">
                  <a14:compatExt spid="_x0000_s19387"/>
                </a:ext>
                <a:ext uri="{FF2B5EF4-FFF2-40B4-BE49-F238E27FC236}">
                  <a16:creationId xmlns:a16="http://schemas.microsoft.com/office/drawing/2014/main" id="{00000000-0008-0000-00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155</xdr:row>
          <xdr:rowOff>76200</xdr:rowOff>
        </xdr:from>
        <xdr:to>
          <xdr:col>2</xdr:col>
          <xdr:colOff>190500</xdr:colOff>
          <xdr:row>157</xdr:row>
          <xdr:rowOff>76200</xdr:rowOff>
        </xdr:to>
        <xdr:sp macro="" textlink="">
          <xdr:nvSpPr>
            <xdr:cNvPr id="19390" name="Check Box 17342" hidden="1">
              <a:extLst>
                <a:ext uri="{63B3BB69-23CF-44E3-9099-C40C66FF867C}">
                  <a14:compatExt spid="_x0000_s19390"/>
                </a:ext>
                <a:ext uri="{FF2B5EF4-FFF2-40B4-BE49-F238E27FC236}">
                  <a16:creationId xmlns:a16="http://schemas.microsoft.com/office/drawing/2014/main" id="{00000000-0008-0000-00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182033</xdr:colOff>
          <xdr:row>154</xdr:row>
          <xdr:rowOff>29633</xdr:rowOff>
        </xdr:to>
        <xdr:sp macro="" textlink="">
          <xdr:nvSpPr>
            <xdr:cNvPr id="19391" name="Check Box 17343" hidden="1">
              <a:extLst>
                <a:ext uri="{63B3BB69-23CF-44E3-9099-C40C66FF867C}">
                  <a14:compatExt spid="_x0000_s19391"/>
                </a:ext>
                <a:ext uri="{FF2B5EF4-FFF2-40B4-BE49-F238E27FC236}">
                  <a16:creationId xmlns:a16="http://schemas.microsoft.com/office/drawing/2014/main" id="{00000000-0008-0000-00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182033</xdr:colOff>
          <xdr:row>154</xdr:row>
          <xdr:rowOff>29633</xdr:rowOff>
        </xdr:to>
        <xdr:sp macro="" textlink="">
          <xdr:nvSpPr>
            <xdr:cNvPr id="19392" name="Check Box 17344" hidden="1">
              <a:extLst>
                <a:ext uri="{63B3BB69-23CF-44E3-9099-C40C66FF867C}">
                  <a14:compatExt spid="_x0000_s19392"/>
                </a:ext>
                <a:ext uri="{FF2B5EF4-FFF2-40B4-BE49-F238E27FC236}">
                  <a16:creationId xmlns:a16="http://schemas.microsoft.com/office/drawing/2014/main" id="{00000000-0008-0000-00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182033</xdr:colOff>
          <xdr:row>154</xdr:row>
          <xdr:rowOff>29633</xdr:rowOff>
        </xdr:to>
        <xdr:sp macro="" textlink="">
          <xdr:nvSpPr>
            <xdr:cNvPr id="19393" name="Check Box 17345" hidden="1">
              <a:extLst>
                <a:ext uri="{63B3BB69-23CF-44E3-9099-C40C66FF867C}">
                  <a14:compatExt spid="_x0000_s19393"/>
                </a:ext>
                <a:ext uri="{FF2B5EF4-FFF2-40B4-BE49-F238E27FC236}">
                  <a16:creationId xmlns:a16="http://schemas.microsoft.com/office/drawing/2014/main" id="{00000000-0008-0000-00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9394" name="Check Box 17346" hidden="1">
              <a:extLst>
                <a:ext uri="{63B3BB69-23CF-44E3-9099-C40C66FF867C}">
                  <a14:compatExt spid="_x0000_s19394"/>
                </a:ext>
                <a:ext uri="{FF2B5EF4-FFF2-40B4-BE49-F238E27FC236}">
                  <a16:creationId xmlns:a16="http://schemas.microsoft.com/office/drawing/2014/main" id="{00000000-0008-0000-00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182033</xdr:colOff>
          <xdr:row>153</xdr:row>
          <xdr:rowOff>29633</xdr:rowOff>
        </xdr:to>
        <xdr:sp macro="" textlink="">
          <xdr:nvSpPr>
            <xdr:cNvPr id="19395" name="Check Box 17347" hidden="1">
              <a:extLst>
                <a:ext uri="{63B3BB69-23CF-44E3-9099-C40C66FF867C}">
                  <a14:compatExt spid="_x0000_s19395"/>
                </a:ext>
                <a:ext uri="{FF2B5EF4-FFF2-40B4-BE49-F238E27FC236}">
                  <a16:creationId xmlns:a16="http://schemas.microsoft.com/office/drawing/2014/main" id="{00000000-0008-0000-0000-0000C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182033</xdr:colOff>
          <xdr:row>154</xdr:row>
          <xdr:rowOff>29633</xdr:rowOff>
        </xdr:to>
        <xdr:sp macro="" textlink="">
          <xdr:nvSpPr>
            <xdr:cNvPr id="19396" name="Check Box 17348" hidden="1">
              <a:extLst>
                <a:ext uri="{63B3BB69-23CF-44E3-9099-C40C66FF867C}">
                  <a14:compatExt spid="_x0000_s19396"/>
                </a:ext>
                <a:ext uri="{FF2B5EF4-FFF2-40B4-BE49-F238E27FC236}">
                  <a16:creationId xmlns:a16="http://schemas.microsoft.com/office/drawing/2014/main" id="{00000000-0008-0000-0000-0000C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182033</xdr:colOff>
          <xdr:row>154</xdr:row>
          <xdr:rowOff>29633</xdr:rowOff>
        </xdr:to>
        <xdr:sp macro="" textlink="">
          <xdr:nvSpPr>
            <xdr:cNvPr id="19397" name="Check Box 17349" hidden="1">
              <a:extLst>
                <a:ext uri="{63B3BB69-23CF-44E3-9099-C40C66FF867C}">
                  <a14:compatExt spid="_x0000_s19397"/>
                </a:ext>
                <a:ext uri="{FF2B5EF4-FFF2-40B4-BE49-F238E27FC236}">
                  <a16:creationId xmlns:a16="http://schemas.microsoft.com/office/drawing/2014/main" id="{00000000-0008-0000-0000-0000C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92</xdr:row>
          <xdr:rowOff>0</xdr:rowOff>
        </xdr:from>
        <xdr:to>
          <xdr:col>1</xdr:col>
          <xdr:colOff>325967</xdr:colOff>
          <xdr:row>94</xdr:row>
          <xdr:rowOff>16933</xdr:rowOff>
        </xdr:to>
        <xdr:sp macro="" textlink="">
          <xdr:nvSpPr>
            <xdr:cNvPr id="19399" name="Option Button 17351" hidden="1">
              <a:extLst>
                <a:ext uri="{63B3BB69-23CF-44E3-9099-C40C66FF867C}">
                  <a14:compatExt spid="_x0000_s19399"/>
                </a:ext>
                <a:ext uri="{FF2B5EF4-FFF2-40B4-BE49-F238E27FC236}">
                  <a16:creationId xmlns:a16="http://schemas.microsoft.com/office/drawing/2014/main" id="{00000000-0008-0000-0000-0000C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93</xdr:row>
          <xdr:rowOff>0</xdr:rowOff>
        </xdr:from>
        <xdr:to>
          <xdr:col>1</xdr:col>
          <xdr:colOff>325967</xdr:colOff>
          <xdr:row>94</xdr:row>
          <xdr:rowOff>16933</xdr:rowOff>
        </xdr:to>
        <xdr:sp macro="" textlink="">
          <xdr:nvSpPr>
            <xdr:cNvPr id="19400" name="Option Button 17352" hidden="1">
              <a:extLst>
                <a:ext uri="{63B3BB69-23CF-44E3-9099-C40C66FF867C}">
                  <a14:compatExt spid="_x0000_s19400"/>
                </a:ext>
                <a:ext uri="{FF2B5EF4-FFF2-40B4-BE49-F238E27FC236}">
                  <a16:creationId xmlns:a16="http://schemas.microsoft.com/office/drawing/2014/main" id="{00000000-0008-0000-0000-0000C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94</xdr:row>
          <xdr:rowOff>0</xdr:rowOff>
        </xdr:from>
        <xdr:to>
          <xdr:col>1</xdr:col>
          <xdr:colOff>325967</xdr:colOff>
          <xdr:row>95</xdr:row>
          <xdr:rowOff>16933</xdr:rowOff>
        </xdr:to>
        <xdr:sp macro="" textlink="">
          <xdr:nvSpPr>
            <xdr:cNvPr id="19401" name="Option Button 17353" hidden="1">
              <a:extLst>
                <a:ext uri="{63B3BB69-23CF-44E3-9099-C40C66FF867C}">
                  <a14:compatExt spid="_x0000_s19401"/>
                </a:ext>
                <a:ext uri="{FF2B5EF4-FFF2-40B4-BE49-F238E27FC236}">
                  <a16:creationId xmlns:a16="http://schemas.microsoft.com/office/drawing/2014/main" id="{00000000-0008-0000-0000-0000C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95</xdr:row>
          <xdr:rowOff>0</xdr:rowOff>
        </xdr:from>
        <xdr:to>
          <xdr:col>1</xdr:col>
          <xdr:colOff>325967</xdr:colOff>
          <xdr:row>96</xdr:row>
          <xdr:rowOff>16933</xdr:rowOff>
        </xdr:to>
        <xdr:sp macro="" textlink="">
          <xdr:nvSpPr>
            <xdr:cNvPr id="19402" name="Option Button 17354" hidden="1">
              <a:extLst>
                <a:ext uri="{63B3BB69-23CF-44E3-9099-C40C66FF867C}">
                  <a14:compatExt spid="_x0000_s19402"/>
                </a:ext>
                <a:ext uri="{FF2B5EF4-FFF2-40B4-BE49-F238E27FC236}">
                  <a16:creationId xmlns:a16="http://schemas.microsoft.com/office/drawing/2014/main" id="{00000000-0008-0000-0000-0000C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96</xdr:row>
          <xdr:rowOff>0</xdr:rowOff>
        </xdr:from>
        <xdr:to>
          <xdr:col>1</xdr:col>
          <xdr:colOff>325967</xdr:colOff>
          <xdr:row>97</xdr:row>
          <xdr:rowOff>21167</xdr:rowOff>
        </xdr:to>
        <xdr:sp macro="" textlink="">
          <xdr:nvSpPr>
            <xdr:cNvPr id="19403" name="Option Button 17355" hidden="1">
              <a:extLst>
                <a:ext uri="{63B3BB69-23CF-44E3-9099-C40C66FF867C}">
                  <a14:compatExt spid="_x0000_s19403"/>
                </a:ext>
                <a:ext uri="{FF2B5EF4-FFF2-40B4-BE49-F238E27FC236}">
                  <a16:creationId xmlns:a16="http://schemas.microsoft.com/office/drawing/2014/main" id="{00000000-0008-0000-0000-0000C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154</xdr:row>
          <xdr:rowOff>0</xdr:rowOff>
        </xdr:from>
        <xdr:to>
          <xdr:col>2</xdr:col>
          <xdr:colOff>182033</xdr:colOff>
          <xdr:row>155</xdr:row>
          <xdr:rowOff>29633</xdr:rowOff>
        </xdr:to>
        <xdr:sp macro="" textlink="">
          <xdr:nvSpPr>
            <xdr:cNvPr id="19404" name="Check Box 17356" hidden="1">
              <a:extLst>
                <a:ext uri="{63B3BB69-23CF-44E3-9099-C40C66FF867C}">
                  <a14:compatExt spid="_x0000_s19404"/>
                </a:ext>
                <a:ext uri="{FF2B5EF4-FFF2-40B4-BE49-F238E27FC236}">
                  <a16:creationId xmlns:a16="http://schemas.microsoft.com/office/drawing/2014/main" id="{00000000-0008-0000-0000-0000C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154</xdr:row>
          <xdr:rowOff>0</xdr:rowOff>
        </xdr:from>
        <xdr:to>
          <xdr:col>2</xdr:col>
          <xdr:colOff>182033</xdr:colOff>
          <xdr:row>155</xdr:row>
          <xdr:rowOff>29633</xdr:rowOff>
        </xdr:to>
        <xdr:sp macro="" textlink="">
          <xdr:nvSpPr>
            <xdr:cNvPr id="19405" name="Check Box 17357" hidden="1">
              <a:extLst>
                <a:ext uri="{63B3BB69-23CF-44E3-9099-C40C66FF867C}">
                  <a14:compatExt spid="_x0000_s19405"/>
                </a:ext>
                <a:ext uri="{FF2B5EF4-FFF2-40B4-BE49-F238E27FC236}">
                  <a16:creationId xmlns:a16="http://schemas.microsoft.com/office/drawing/2014/main" id="{00000000-0008-0000-0000-0000C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182033</xdr:colOff>
          <xdr:row>154</xdr:row>
          <xdr:rowOff>29633</xdr:rowOff>
        </xdr:to>
        <xdr:sp macro="" textlink="">
          <xdr:nvSpPr>
            <xdr:cNvPr id="19406" name="Check Box 17358" hidden="1">
              <a:extLst>
                <a:ext uri="{63B3BB69-23CF-44E3-9099-C40C66FF867C}">
                  <a14:compatExt spid="_x0000_s19406"/>
                </a:ext>
                <a:ext uri="{FF2B5EF4-FFF2-40B4-BE49-F238E27FC236}">
                  <a16:creationId xmlns:a16="http://schemas.microsoft.com/office/drawing/2014/main" id="{00000000-0008-0000-0000-0000C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134" Type="http://schemas.openxmlformats.org/officeDocument/2006/relationships/ctrlProp" Target="../ctrlProps/ctrlProp130.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hyperlink" Target="http://www.wrx.com.au/MS-Tyre-Classification"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omments" Target="../comments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209"/>
  <sheetViews>
    <sheetView tabSelected="1" zoomScaleNormal="100" zoomScaleSheetLayoutView="110" workbookViewId="0">
      <selection activeCell="A11" sqref="A11"/>
    </sheetView>
  </sheetViews>
  <sheetFormatPr defaultColWidth="9.1171875" defaultRowHeight="14.35" x14ac:dyDescent="0.5"/>
  <cols>
    <col min="1" max="1" width="6.64453125" style="2" customWidth="1"/>
    <col min="2" max="2" width="5.87890625" style="1" customWidth="1"/>
    <col min="3" max="4" width="41.87890625" style="2" customWidth="1"/>
    <col min="5" max="5" width="13" style="2" customWidth="1"/>
    <col min="6" max="6" width="10.64453125" style="2" customWidth="1"/>
    <col min="7" max="7" width="9.1171875" style="8" hidden="1" customWidth="1"/>
    <col min="8" max="8" width="11" style="8" hidden="1" customWidth="1"/>
    <col min="9" max="9" width="11.64453125" style="8" hidden="1" customWidth="1"/>
    <col min="10" max="13" width="9.1171875" style="8" hidden="1" customWidth="1"/>
    <col min="14" max="14" width="10.3515625" style="8" hidden="1" customWidth="1"/>
    <col min="15" max="30" width="9.1171875" style="8" hidden="1" customWidth="1"/>
    <col min="31" max="31" width="11.1171875" style="8" hidden="1" customWidth="1"/>
    <col min="32" max="32" width="9.3515625" style="76" hidden="1" customWidth="1"/>
    <col min="33" max="33" width="14.64453125" style="8" hidden="1" customWidth="1"/>
    <col min="34" max="34" width="9.1171875" style="2" customWidth="1"/>
    <col min="35" max="35" width="16.3515625" style="2" customWidth="1"/>
    <col min="36" max="36" width="17.1171875" style="2" customWidth="1"/>
    <col min="37" max="37" width="9.1171875" style="2"/>
    <col min="38" max="38" width="10.87890625" style="2" bestFit="1" customWidth="1"/>
    <col min="39" max="39" width="14.1171875" style="2" bestFit="1" customWidth="1"/>
    <col min="40" max="40" width="15.41015625" style="2" customWidth="1"/>
    <col min="41" max="16384" width="9.1171875" style="2"/>
  </cols>
  <sheetData>
    <row r="1" spans="1:36" ht="18.75" customHeight="1" x14ac:dyDescent="0.5">
      <c r="A1" s="101"/>
      <c r="B1" s="103"/>
      <c r="C1" s="101"/>
      <c r="D1" s="101"/>
      <c r="E1" s="101"/>
      <c r="F1" s="101"/>
      <c r="G1" s="30" t="s">
        <v>40</v>
      </c>
      <c r="H1" s="30" t="s">
        <v>40</v>
      </c>
      <c r="I1" s="30" t="s">
        <v>40</v>
      </c>
      <c r="J1" s="30" t="s">
        <v>40</v>
      </c>
      <c r="K1" s="30" t="s">
        <v>40</v>
      </c>
      <c r="L1" s="30" t="s">
        <v>40</v>
      </c>
      <c r="M1" s="30" t="s">
        <v>40</v>
      </c>
      <c r="N1" s="30" t="s">
        <v>40</v>
      </c>
      <c r="O1" s="30" t="s">
        <v>40</v>
      </c>
      <c r="P1" s="30" t="s">
        <v>40</v>
      </c>
      <c r="Q1" s="30" t="s">
        <v>40</v>
      </c>
      <c r="R1" s="30" t="s">
        <v>40</v>
      </c>
      <c r="S1" s="30" t="s">
        <v>40</v>
      </c>
      <c r="T1" s="30" t="s">
        <v>40</v>
      </c>
      <c r="U1" s="30" t="s">
        <v>40</v>
      </c>
      <c r="V1" s="30" t="s">
        <v>40</v>
      </c>
      <c r="W1" s="30" t="s">
        <v>40</v>
      </c>
      <c r="X1" s="30" t="s">
        <v>40</v>
      </c>
      <c r="Y1" s="30" t="s">
        <v>40</v>
      </c>
      <c r="Z1" s="30" t="s">
        <v>40</v>
      </c>
      <c r="AA1" s="30" t="s">
        <v>40</v>
      </c>
      <c r="AB1" s="30" t="s">
        <v>40</v>
      </c>
      <c r="AC1" s="30" t="s">
        <v>40</v>
      </c>
      <c r="AD1" s="30" t="s">
        <v>40</v>
      </c>
      <c r="AE1" s="30" t="s">
        <v>40</v>
      </c>
      <c r="AF1" s="30" t="s">
        <v>40</v>
      </c>
      <c r="AG1" s="30" t="s">
        <v>40</v>
      </c>
    </row>
    <row r="2" spans="1:36" ht="67.349999999999994" customHeight="1" x14ac:dyDescent="0.5">
      <c r="A2" s="101"/>
      <c r="B2" s="104"/>
      <c r="C2" s="102"/>
      <c r="D2" s="105" t="s">
        <v>196</v>
      </c>
      <c r="F2"/>
      <c r="G2" s="7"/>
      <c r="H2" s="7"/>
      <c r="I2" s="7"/>
      <c r="J2" s="7"/>
      <c r="K2" s="7"/>
      <c r="L2" s="7"/>
      <c r="M2" s="7"/>
      <c r="N2" s="7"/>
      <c r="O2" s="7"/>
      <c r="P2" s="7"/>
      <c r="Q2" s="7"/>
      <c r="R2" s="7"/>
      <c r="S2" s="7"/>
      <c r="T2" s="7"/>
      <c r="U2" s="7"/>
      <c r="V2" s="7"/>
      <c r="W2" s="7"/>
      <c r="X2" s="7"/>
      <c r="Y2" s="7"/>
      <c r="Z2" s="7"/>
      <c r="AA2" s="7"/>
      <c r="AB2" s="7"/>
      <c r="AC2" s="7"/>
      <c r="AD2" s="7"/>
      <c r="AE2" s="7"/>
    </row>
    <row r="3" spans="1:36" ht="21.75" customHeight="1" x14ac:dyDescent="0.5">
      <c r="A3" s="148" t="s">
        <v>45</v>
      </c>
      <c r="B3" s="151" t="s">
        <v>46</v>
      </c>
      <c r="C3" s="151"/>
      <c r="D3" s="151"/>
      <c r="E3" s="151"/>
      <c r="F3" s="151"/>
    </row>
    <row r="4" spans="1:36" ht="21.75" customHeight="1" x14ac:dyDescent="0.5">
      <c r="A4" s="149"/>
      <c r="B4" s="151" t="s">
        <v>47</v>
      </c>
      <c r="C4" s="151"/>
      <c r="D4" s="151"/>
      <c r="E4" s="151"/>
      <c r="F4" s="151"/>
    </row>
    <row r="5" spans="1:36" ht="21.75" customHeight="1" x14ac:dyDescent="0.5">
      <c r="A5" s="149"/>
      <c r="B5" s="151" t="s">
        <v>48</v>
      </c>
      <c r="C5" s="151"/>
      <c r="D5" s="151"/>
      <c r="E5" s="151"/>
      <c r="F5" s="151"/>
    </row>
    <row r="6" spans="1:36" ht="15.7" x14ac:dyDescent="0.55000000000000004">
      <c r="A6" s="148" t="s">
        <v>94</v>
      </c>
      <c r="B6" s="138" t="s">
        <v>23</v>
      </c>
      <c r="C6" s="138"/>
      <c r="D6" s="138"/>
      <c r="E6" s="138"/>
      <c r="F6" s="138"/>
    </row>
    <row r="7" spans="1:36" ht="15" customHeight="1" x14ac:dyDescent="0.5">
      <c r="A7" s="148"/>
      <c r="B7" s="147" t="str">
        <f>IF(AE202&lt;=AE205,IF(AF142=2,G207,G205),IF(AE202&lt;=AE206,G206,IF(AE202&lt;=AE207,G207,IF(AE202&lt;=AE208,G208,G209))))</f>
        <v>Autotech Engineering Street</v>
      </c>
      <c r="C7" s="147"/>
      <c r="D7" s="147"/>
      <c r="E7" s="147"/>
      <c r="F7" s="147"/>
      <c r="J7" s="87"/>
    </row>
    <row r="8" spans="1:36" ht="15" customHeight="1" x14ac:dyDescent="0.5">
      <c r="A8" s="148"/>
      <c r="B8" s="147"/>
      <c r="C8" s="147"/>
      <c r="D8" s="147"/>
      <c r="E8" s="147"/>
      <c r="F8" s="147"/>
    </row>
    <row r="9" spans="1:36" x14ac:dyDescent="0.5">
      <c r="A9" s="148"/>
      <c r="B9" s="137" t="str">
        <f>IF((AND(AE202&gt;AE208,AF196=FALSE,AF197=FALSE)),"OPEN CLASS REQUIRES A ROLL CAGE","") &amp;
IF((AND(AF142=3,AF196=FALSE,AF197=FALSE)),"OPEN CLASS DUE TO SLICK TYRES - NOTE OPEN CLASS REQUIRES A ROLL CAGE","") &amp;
IF((AND(AF142=3,AF196=TRUE,AF197=FALSE)),"OPEN CLASS DUE TO SLICK TYRES","") &amp;
IF((AND(AF142=3,AF196=FALSE,AF197=TRUE)),"OPEN CLASS DUE TO SLICK TYRES","") &amp;
IF((AND(AE202&lt;AE205,AF142=2)),"SPRINT CLASS DUE TO R SPEC TYRES","")</f>
        <v/>
      </c>
      <c r="C9" s="137"/>
      <c r="D9" s="137"/>
      <c r="E9" s="137"/>
      <c r="F9" s="137"/>
    </row>
    <row r="10" spans="1:36" ht="15.7" x14ac:dyDescent="0.55000000000000004">
      <c r="A10" s="148"/>
      <c r="B10" s="138" t="str">
        <f xml:space="preserve"> "YOUR POINTS = " &amp;AE202&amp; "       POINTS LEFT UNTIL NEXT CLASS = " &amp; IF(AE202&lt;=AE205,AE205-AE202,IF(AE202&lt;=AE206,AE206-AE202,IF(AE202&lt;=AE207,AE207-AE202,IF(AE202&lt;=AE208,AE208-AE202,0))))</f>
        <v>YOUR POINTS = 40       POINTS LEFT UNTIL NEXT CLASS = 235</v>
      </c>
      <c r="C10" s="138"/>
      <c r="D10" s="138"/>
      <c r="E10" s="138"/>
      <c r="F10" s="138"/>
    </row>
    <row r="11" spans="1:36" ht="104.45" customHeight="1" x14ac:dyDescent="0.5">
      <c r="A11" s="91" t="s">
        <v>95</v>
      </c>
      <c r="B11" s="146" t="s">
        <v>213</v>
      </c>
      <c r="C11" s="146"/>
      <c r="D11" s="146"/>
      <c r="E11" s="146"/>
      <c r="F11" s="146"/>
    </row>
    <row r="12" spans="1:36" s="62" customFormat="1" hidden="1" x14ac:dyDescent="0.5">
      <c r="A12" s="30" t="s">
        <v>40</v>
      </c>
      <c r="B12" s="59"/>
      <c r="C12" s="59"/>
      <c r="D12" s="59"/>
      <c r="E12" s="59"/>
      <c r="F12" s="59"/>
      <c r="G12" s="8"/>
      <c r="H12" s="8"/>
      <c r="I12" s="8"/>
      <c r="J12" s="8"/>
      <c r="K12" s="8"/>
      <c r="L12" s="8"/>
      <c r="M12" s="8"/>
      <c r="N12" s="8"/>
      <c r="O12" s="8"/>
      <c r="P12" s="8"/>
      <c r="Q12" s="8"/>
      <c r="R12" s="8"/>
      <c r="S12" s="8"/>
      <c r="T12" s="8"/>
      <c r="U12" s="8"/>
      <c r="V12" s="8"/>
      <c r="W12" s="8"/>
      <c r="X12" s="8"/>
      <c r="Y12" s="8"/>
      <c r="Z12" s="8"/>
      <c r="AA12" s="8"/>
      <c r="AB12" s="8"/>
      <c r="AC12" s="8"/>
      <c r="AD12" s="8"/>
      <c r="AE12" s="8"/>
      <c r="AF12" s="76"/>
      <c r="AG12" s="8"/>
      <c r="AJ12" s="54"/>
    </row>
    <row r="13" spans="1:36" s="62" customFormat="1" ht="15" hidden="1" customHeight="1" x14ac:dyDescent="0.5">
      <c r="A13" s="30" t="s">
        <v>40</v>
      </c>
      <c r="B13" s="59"/>
      <c r="C13" s="53"/>
      <c r="D13" s="150" t="s">
        <v>98</v>
      </c>
      <c r="E13" s="150"/>
      <c r="F13" s="150"/>
      <c r="G13" s="139" t="s">
        <v>90</v>
      </c>
      <c r="H13" s="139"/>
      <c r="I13" s="8"/>
      <c r="J13" s="8"/>
      <c r="K13" s="8"/>
      <c r="L13" s="8"/>
      <c r="M13" s="8"/>
      <c r="N13" s="8"/>
      <c r="O13" s="8"/>
      <c r="P13" s="8"/>
      <c r="Q13" s="8"/>
      <c r="R13" s="8"/>
      <c r="S13" s="8"/>
      <c r="T13" s="8"/>
      <c r="U13" s="8"/>
      <c r="V13" s="8"/>
      <c r="W13" s="8"/>
      <c r="X13" s="8"/>
      <c r="Y13" s="8"/>
      <c r="Z13" s="8"/>
      <c r="AA13" s="8"/>
      <c r="AB13" s="8"/>
      <c r="AC13" s="8"/>
      <c r="AD13" s="8"/>
      <c r="AE13" s="8"/>
      <c r="AF13" s="76"/>
      <c r="AG13" s="8"/>
      <c r="AJ13" s="54"/>
    </row>
    <row r="14" spans="1:36" s="62" customFormat="1" ht="15" hidden="1" customHeight="1" x14ac:dyDescent="0.5">
      <c r="A14" s="30" t="s">
        <v>40</v>
      </c>
      <c r="B14" s="59"/>
      <c r="C14" s="64" t="s">
        <v>89</v>
      </c>
      <c r="D14" s="84" t="s">
        <v>101</v>
      </c>
      <c r="E14" s="84" t="s">
        <v>74</v>
      </c>
      <c r="F14" s="85" t="s">
        <v>75</v>
      </c>
      <c r="G14" s="140">
        <v>14</v>
      </c>
      <c r="H14" s="140"/>
      <c r="I14" s="120" t="s">
        <v>150</v>
      </c>
      <c r="J14" s="116" t="s">
        <v>167</v>
      </c>
      <c r="K14" s="116" t="s">
        <v>168</v>
      </c>
      <c r="L14" s="117" t="s">
        <v>169</v>
      </c>
      <c r="M14" s="116"/>
      <c r="N14" s="123" t="s">
        <v>170</v>
      </c>
      <c r="O14" s="123" t="s">
        <v>211</v>
      </c>
      <c r="P14"/>
      <c r="Q14" s="8"/>
      <c r="R14"/>
      <c r="U14" s="8"/>
      <c r="V14" s="8"/>
      <c r="W14" s="8"/>
      <c r="X14" s="8"/>
      <c r="Y14" s="8"/>
      <c r="Z14" s="8"/>
      <c r="AA14" s="8"/>
      <c r="AB14" s="8"/>
      <c r="AC14" s="8"/>
      <c r="AD14" s="8"/>
      <c r="AE14" s="8"/>
      <c r="AF14" s="76"/>
      <c r="AG14" s="8"/>
      <c r="AJ14" s="54"/>
    </row>
    <row r="15" spans="1:36" s="62" customFormat="1" ht="15" hidden="1" customHeight="1" x14ac:dyDescent="0.5">
      <c r="A15" s="30" t="s">
        <v>40</v>
      </c>
      <c r="B15" s="59">
        <v>1</v>
      </c>
      <c r="C15" s="65" t="s">
        <v>16</v>
      </c>
      <c r="D15" s="82">
        <v>215</v>
      </c>
      <c r="E15" s="82">
        <f t="shared" ref="E15:E34" si="0">D15+20</f>
        <v>235</v>
      </c>
      <c r="F15" s="82">
        <f t="shared" ref="F15:F34" si="1">E15+20</f>
        <v>255</v>
      </c>
      <c r="I15" s="118">
        <v>0</v>
      </c>
      <c r="J15" s="118">
        <v>10</v>
      </c>
      <c r="K15" s="118">
        <v>20</v>
      </c>
      <c r="L15" s="118">
        <v>30</v>
      </c>
      <c r="M15" s="118"/>
      <c r="N15" s="124">
        <f>I15+5</f>
        <v>5</v>
      </c>
      <c r="O15" s="124">
        <f>I15+10</f>
        <v>10</v>
      </c>
      <c r="P15"/>
      <c r="Q15" s="8">
        <f t="shared" ref="Q15:Q39" si="2">I15+L15</f>
        <v>30</v>
      </c>
      <c r="R15"/>
      <c r="U15" s="8"/>
      <c r="V15" s="8"/>
      <c r="W15" s="8"/>
      <c r="X15" s="8"/>
      <c r="Y15" s="8"/>
      <c r="Z15" s="8"/>
      <c r="AA15" s="8"/>
      <c r="AB15" s="8"/>
      <c r="AC15" s="8"/>
      <c r="AD15" s="8"/>
      <c r="AE15" s="8"/>
      <c r="AF15" s="76"/>
      <c r="AG15" s="8"/>
      <c r="AJ15" s="54"/>
    </row>
    <row r="16" spans="1:36" s="62" customFormat="1" hidden="1" x14ac:dyDescent="0.5">
      <c r="A16" s="30" t="s">
        <v>40</v>
      </c>
      <c r="B16" s="59">
        <f>B15+1</f>
        <v>2</v>
      </c>
      <c r="C16" s="65" t="s">
        <v>50</v>
      </c>
      <c r="D16" s="82">
        <v>205</v>
      </c>
      <c r="E16" s="82">
        <f t="shared" si="0"/>
        <v>225</v>
      </c>
      <c r="F16" s="82">
        <f t="shared" si="1"/>
        <v>245</v>
      </c>
      <c r="I16" s="118">
        <v>20</v>
      </c>
      <c r="J16" s="118">
        <v>10</v>
      </c>
      <c r="K16" s="118">
        <v>20</v>
      </c>
      <c r="L16" s="118">
        <v>35</v>
      </c>
      <c r="M16" s="118"/>
      <c r="N16" s="124">
        <f t="shared" ref="N16:N39" si="3">I16+5</f>
        <v>25</v>
      </c>
      <c r="O16" s="124">
        <f t="shared" ref="O16:O39" si="4">I16+10</f>
        <v>30</v>
      </c>
      <c r="P16"/>
      <c r="Q16" s="8">
        <f t="shared" si="2"/>
        <v>55</v>
      </c>
      <c r="R16"/>
      <c r="U16" s="8"/>
      <c r="V16" s="8"/>
      <c r="W16" s="8"/>
      <c r="X16" s="8"/>
      <c r="Y16" s="8"/>
      <c r="Z16" s="8"/>
      <c r="AA16" s="8"/>
      <c r="AB16" s="8"/>
      <c r="AC16" s="8"/>
      <c r="AD16" s="8"/>
      <c r="AE16" s="8"/>
      <c r="AF16" s="76"/>
      <c r="AG16" s="8"/>
      <c r="AJ16" s="54"/>
    </row>
    <row r="17" spans="1:36" s="62" customFormat="1" hidden="1" x14ac:dyDescent="0.5">
      <c r="A17" s="30" t="s">
        <v>40</v>
      </c>
      <c r="B17" s="59">
        <f t="shared" ref="B17:B39" si="5">B16+1</f>
        <v>3</v>
      </c>
      <c r="C17" s="65" t="s">
        <v>51</v>
      </c>
      <c r="D17" s="82">
        <v>215</v>
      </c>
      <c r="E17" s="82">
        <f t="shared" si="0"/>
        <v>235</v>
      </c>
      <c r="F17" s="82">
        <f t="shared" si="1"/>
        <v>255</v>
      </c>
      <c r="I17" s="118">
        <v>25</v>
      </c>
      <c r="J17" s="118">
        <v>10</v>
      </c>
      <c r="K17" s="118">
        <v>20</v>
      </c>
      <c r="L17" s="118">
        <v>30</v>
      </c>
      <c r="M17" s="118"/>
      <c r="N17" s="124">
        <f t="shared" si="3"/>
        <v>30</v>
      </c>
      <c r="O17" s="124">
        <f t="shared" si="4"/>
        <v>35</v>
      </c>
      <c r="P17"/>
      <c r="Q17" s="8">
        <f t="shared" si="2"/>
        <v>55</v>
      </c>
      <c r="R17"/>
      <c r="U17" s="8"/>
      <c r="V17" s="8"/>
      <c r="W17" s="8"/>
      <c r="X17" s="8"/>
      <c r="Y17" s="8"/>
      <c r="Z17" s="8"/>
      <c r="AA17" s="8"/>
      <c r="AB17" s="8"/>
      <c r="AC17" s="8"/>
      <c r="AD17" s="8"/>
      <c r="AE17" s="8"/>
      <c r="AF17" s="76"/>
      <c r="AG17" s="8"/>
      <c r="AJ17" s="54"/>
    </row>
    <row r="18" spans="1:36" s="62" customFormat="1" hidden="1" x14ac:dyDescent="0.5">
      <c r="A18" s="30" t="s">
        <v>40</v>
      </c>
      <c r="B18" s="59">
        <f t="shared" si="5"/>
        <v>4</v>
      </c>
      <c r="C18" s="65" t="s">
        <v>56</v>
      </c>
      <c r="D18" s="82">
        <v>225</v>
      </c>
      <c r="E18" s="82">
        <f t="shared" si="0"/>
        <v>245</v>
      </c>
      <c r="F18" s="82">
        <f t="shared" si="1"/>
        <v>265</v>
      </c>
      <c r="I18" s="118">
        <v>30</v>
      </c>
      <c r="J18" s="118">
        <v>10</v>
      </c>
      <c r="K18" s="118">
        <v>20</v>
      </c>
      <c r="L18" s="118">
        <v>30</v>
      </c>
      <c r="M18" s="118"/>
      <c r="N18" s="124">
        <f t="shared" si="3"/>
        <v>35</v>
      </c>
      <c r="O18" s="124">
        <f t="shared" si="4"/>
        <v>40</v>
      </c>
      <c r="P18"/>
      <c r="Q18" s="8">
        <f t="shared" si="2"/>
        <v>60</v>
      </c>
      <c r="R18"/>
      <c r="U18" s="8"/>
      <c r="V18" s="8"/>
      <c r="W18" s="8"/>
      <c r="X18" s="8"/>
      <c r="Y18" s="8"/>
      <c r="Z18" s="8"/>
      <c r="AA18" s="8"/>
      <c r="AB18" s="8"/>
      <c r="AC18" s="8"/>
      <c r="AD18" s="8"/>
      <c r="AE18" s="8"/>
      <c r="AF18" s="76"/>
      <c r="AG18" s="8"/>
      <c r="AJ18" s="54"/>
    </row>
    <row r="19" spans="1:36" s="62" customFormat="1" hidden="1" x14ac:dyDescent="0.5">
      <c r="A19" s="30" t="s">
        <v>40</v>
      </c>
      <c r="B19" s="59">
        <f t="shared" si="5"/>
        <v>5</v>
      </c>
      <c r="C19" s="65" t="s">
        <v>177</v>
      </c>
      <c r="D19" s="82">
        <v>215</v>
      </c>
      <c r="E19" s="82">
        <f t="shared" si="0"/>
        <v>235</v>
      </c>
      <c r="F19" s="82">
        <f t="shared" si="1"/>
        <v>255</v>
      </c>
      <c r="I19" s="118">
        <v>20</v>
      </c>
      <c r="J19" s="118">
        <v>10</v>
      </c>
      <c r="K19" s="118">
        <v>20</v>
      </c>
      <c r="L19" s="118">
        <v>35</v>
      </c>
      <c r="M19" s="118"/>
      <c r="N19" s="124">
        <f t="shared" si="3"/>
        <v>25</v>
      </c>
      <c r="O19" s="124">
        <f t="shared" si="4"/>
        <v>30</v>
      </c>
      <c r="P19"/>
      <c r="Q19" s="8">
        <f t="shared" si="2"/>
        <v>55</v>
      </c>
      <c r="R19"/>
      <c r="S19" s="8"/>
      <c r="T19" s="8"/>
      <c r="U19" s="8"/>
      <c r="V19" s="8"/>
      <c r="W19" s="8"/>
      <c r="X19" s="8"/>
      <c r="Y19" s="8"/>
      <c r="Z19" s="8"/>
      <c r="AA19" s="8"/>
      <c r="AB19" s="8"/>
      <c r="AC19" s="8"/>
      <c r="AD19" s="8"/>
      <c r="AE19" s="8"/>
      <c r="AF19" s="76"/>
      <c r="AG19" s="8"/>
      <c r="AJ19" s="54"/>
    </row>
    <row r="20" spans="1:36" s="62" customFormat="1" hidden="1" x14ac:dyDescent="0.5">
      <c r="A20" s="30" t="s">
        <v>40</v>
      </c>
      <c r="B20" s="59">
        <f t="shared" si="5"/>
        <v>6</v>
      </c>
      <c r="C20" s="65" t="s">
        <v>197</v>
      </c>
      <c r="D20" s="82">
        <v>215</v>
      </c>
      <c r="E20" s="82">
        <f t="shared" si="0"/>
        <v>235</v>
      </c>
      <c r="F20" s="82">
        <f t="shared" si="1"/>
        <v>255</v>
      </c>
      <c r="I20" s="118">
        <v>25</v>
      </c>
      <c r="J20" s="118">
        <v>10</v>
      </c>
      <c r="K20" s="118">
        <v>20</v>
      </c>
      <c r="L20" s="118">
        <v>30</v>
      </c>
      <c r="M20" s="118"/>
      <c r="N20" s="124">
        <f t="shared" si="3"/>
        <v>30</v>
      </c>
      <c r="O20" s="124">
        <f t="shared" si="4"/>
        <v>35</v>
      </c>
      <c r="P20"/>
      <c r="Q20" s="8">
        <f t="shared" si="2"/>
        <v>55</v>
      </c>
      <c r="R20"/>
      <c r="S20" s="8"/>
      <c r="T20" s="8"/>
      <c r="U20" s="8"/>
      <c r="V20" s="8"/>
      <c r="W20" s="8"/>
      <c r="X20" s="8"/>
      <c r="Y20" s="8"/>
      <c r="Z20" s="8"/>
      <c r="AA20" s="8"/>
      <c r="AB20" s="8"/>
      <c r="AC20" s="8"/>
      <c r="AD20" s="8"/>
      <c r="AE20" s="8"/>
      <c r="AF20" s="76"/>
      <c r="AG20" s="8"/>
      <c r="AJ20" s="54"/>
    </row>
    <row r="21" spans="1:36" s="62" customFormat="1" hidden="1" x14ac:dyDescent="0.5">
      <c r="A21" s="30" t="s">
        <v>40</v>
      </c>
      <c r="B21" s="59">
        <f t="shared" si="5"/>
        <v>7</v>
      </c>
      <c r="C21" s="65" t="s">
        <v>198</v>
      </c>
      <c r="D21" s="82">
        <v>215</v>
      </c>
      <c r="E21" s="82">
        <f t="shared" si="0"/>
        <v>235</v>
      </c>
      <c r="F21" s="82">
        <f t="shared" si="1"/>
        <v>255</v>
      </c>
      <c r="I21" s="118">
        <v>30</v>
      </c>
      <c r="J21" s="118">
        <v>10</v>
      </c>
      <c r="K21" s="118">
        <v>20</v>
      </c>
      <c r="L21" s="118">
        <v>30</v>
      </c>
      <c r="M21" s="118"/>
      <c r="N21" s="124">
        <f t="shared" si="3"/>
        <v>35</v>
      </c>
      <c r="O21" s="124">
        <f t="shared" si="4"/>
        <v>40</v>
      </c>
      <c r="P21"/>
      <c r="Q21" s="8">
        <f t="shared" si="2"/>
        <v>60</v>
      </c>
      <c r="R21"/>
      <c r="S21" s="8"/>
      <c r="T21" s="8"/>
      <c r="U21" s="8"/>
      <c r="V21" s="8"/>
      <c r="W21" s="8"/>
      <c r="X21" s="8"/>
      <c r="Y21" s="8"/>
      <c r="Z21" s="8"/>
      <c r="AA21" s="8"/>
      <c r="AB21" s="8"/>
      <c r="AC21" s="8"/>
      <c r="AD21" s="8"/>
      <c r="AE21" s="8"/>
      <c r="AF21" s="76"/>
      <c r="AG21" s="8"/>
      <c r="AJ21" s="54"/>
    </row>
    <row r="22" spans="1:36" s="62" customFormat="1" hidden="1" x14ac:dyDescent="0.5">
      <c r="A22" s="30" t="s">
        <v>40</v>
      </c>
      <c r="B22" s="59">
        <f t="shared" si="5"/>
        <v>8</v>
      </c>
      <c r="C22" s="65" t="s">
        <v>199</v>
      </c>
      <c r="D22" s="82">
        <v>225</v>
      </c>
      <c r="E22" s="82">
        <f t="shared" si="0"/>
        <v>245</v>
      </c>
      <c r="F22" s="82">
        <f t="shared" si="1"/>
        <v>265</v>
      </c>
      <c r="I22" s="118">
        <v>30</v>
      </c>
      <c r="J22" s="118">
        <v>10</v>
      </c>
      <c r="K22" s="118">
        <v>20</v>
      </c>
      <c r="L22" s="118">
        <v>30</v>
      </c>
      <c r="M22" s="118"/>
      <c r="N22" s="124">
        <f t="shared" si="3"/>
        <v>35</v>
      </c>
      <c r="O22" s="124">
        <f t="shared" si="4"/>
        <v>40</v>
      </c>
      <c r="P22"/>
      <c r="Q22" s="8">
        <f t="shared" si="2"/>
        <v>60</v>
      </c>
      <c r="R22"/>
      <c r="S22" s="8"/>
      <c r="T22" s="8"/>
      <c r="U22" s="8"/>
      <c r="V22" s="8"/>
      <c r="W22" s="8"/>
      <c r="X22" s="8"/>
      <c r="Y22" s="8"/>
      <c r="Z22" s="8"/>
      <c r="AA22" s="8"/>
      <c r="AB22" s="8"/>
      <c r="AC22" s="8"/>
      <c r="AD22" s="8"/>
      <c r="AE22" s="8"/>
      <c r="AF22" s="76"/>
      <c r="AG22" s="8"/>
      <c r="AJ22" s="54"/>
    </row>
    <row r="23" spans="1:36" s="62" customFormat="1" hidden="1" x14ac:dyDescent="0.5">
      <c r="A23" s="30" t="s">
        <v>40</v>
      </c>
      <c r="B23" s="59">
        <f t="shared" si="5"/>
        <v>9</v>
      </c>
      <c r="C23" s="65" t="s">
        <v>200</v>
      </c>
      <c r="D23" s="82">
        <v>225</v>
      </c>
      <c r="E23" s="82">
        <f t="shared" si="0"/>
        <v>245</v>
      </c>
      <c r="F23" s="82">
        <f t="shared" si="1"/>
        <v>265</v>
      </c>
      <c r="I23" s="118">
        <v>35</v>
      </c>
      <c r="J23" s="118">
        <v>10</v>
      </c>
      <c r="K23" s="118">
        <v>20</v>
      </c>
      <c r="L23" s="118">
        <v>30</v>
      </c>
      <c r="M23" s="118"/>
      <c r="N23" s="124">
        <f t="shared" si="3"/>
        <v>40</v>
      </c>
      <c r="O23" s="124">
        <f t="shared" si="4"/>
        <v>45</v>
      </c>
      <c r="P23"/>
      <c r="Q23" s="8">
        <f t="shared" si="2"/>
        <v>65</v>
      </c>
      <c r="R23"/>
      <c r="S23" s="8"/>
      <c r="T23" s="8"/>
      <c r="U23" s="8"/>
      <c r="V23" s="8"/>
      <c r="W23" s="8"/>
      <c r="X23" s="8"/>
      <c r="Y23" s="8"/>
      <c r="Z23" s="8"/>
      <c r="AA23" s="8"/>
      <c r="AB23" s="8"/>
      <c r="AC23" s="8"/>
      <c r="AD23" s="8"/>
      <c r="AE23" s="8"/>
      <c r="AF23" s="76"/>
      <c r="AG23" s="8"/>
      <c r="AJ23" s="54"/>
    </row>
    <row r="24" spans="1:36" s="62" customFormat="1" hidden="1" x14ac:dyDescent="0.5">
      <c r="A24" s="30" t="s">
        <v>40</v>
      </c>
      <c r="B24" s="59">
        <f t="shared" si="5"/>
        <v>10</v>
      </c>
      <c r="C24" s="66" t="s">
        <v>152</v>
      </c>
      <c r="D24" s="82">
        <v>205</v>
      </c>
      <c r="E24" s="82">
        <f t="shared" si="0"/>
        <v>225</v>
      </c>
      <c r="F24" s="82">
        <f t="shared" si="1"/>
        <v>245</v>
      </c>
      <c r="I24" s="118">
        <v>30</v>
      </c>
      <c r="J24" s="118">
        <v>10</v>
      </c>
      <c r="K24" s="118">
        <v>20</v>
      </c>
      <c r="L24" s="118">
        <v>30</v>
      </c>
      <c r="M24" s="118"/>
      <c r="N24" s="124">
        <f t="shared" si="3"/>
        <v>35</v>
      </c>
      <c r="O24" s="124">
        <f t="shared" si="4"/>
        <v>40</v>
      </c>
      <c r="P24"/>
      <c r="Q24" s="8">
        <f t="shared" si="2"/>
        <v>60</v>
      </c>
      <c r="R24"/>
      <c r="S24" s="8"/>
      <c r="T24" s="8"/>
      <c r="U24" s="8"/>
      <c r="V24" s="8"/>
      <c r="W24" s="8"/>
      <c r="X24" s="8"/>
      <c r="Y24" s="8"/>
      <c r="Z24" s="8"/>
      <c r="AA24" s="8"/>
      <c r="AB24" s="8"/>
      <c r="AC24" s="8"/>
      <c r="AD24" s="8"/>
      <c r="AE24" s="8"/>
      <c r="AF24" s="76"/>
      <c r="AG24" s="8"/>
      <c r="AJ24" s="54"/>
    </row>
    <row r="25" spans="1:36" s="62" customFormat="1" hidden="1" x14ac:dyDescent="0.5">
      <c r="A25" s="30" t="s">
        <v>40</v>
      </c>
      <c r="B25" s="59">
        <f t="shared" si="5"/>
        <v>11</v>
      </c>
      <c r="C25" s="66" t="s">
        <v>153</v>
      </c>
      <c r="D25" s="82">
        <v>205</v>
      </c>
      <c r="E25" s="82">
        <f t="shared" si="0"/>
        <v>225</v>
      </c>
      <c r="F25" s="82">
        <f t="shared" si="1"/>
        <v>245</v>
      </c>
      <c r="I25" s="118">
        <v>25</v>
      </c>
      <c r="J25" s="118">
        <v>10</v>
      </c>
      <c r="K25" s="118">
        <v>20</v>
      </c>
      <c r="L25" s="118">
        <v>30</v>
      </c>
      <c r="M25" s="118"/>
      <c r="N25" s="124">
        <f t="shared" si="3"/>
        <v>30</v>
      </c>
      <c r="O25" s="124">
        <f t="shared" si="4"/>
        <v>35</v>
      </c>
      <c r="P25"/>
      <c r="Q25" s="8">
        <f t="shared" si="2"/>
        <v>55</v>
      </c>
      <c r="R25"/>
      <c r="S25" s="8"/>
      <c r="T25" s="8"/>
      <c r="U25" s="8"/>
      <c r="V25" s="8"/>
      <c r="W25" s="8"/>
      <c r="X25" s="8"/>
      <c r="Y25" s="8"/>
      <c r="Z25" s="8"/>
      <c r="AA25" s="8"/>
      <c r="AB25" s="8"/>
      <c r="AC25" s="8"/>
      <c r="AD25" s="8"/>
      <c r="AE25" s="8"/>
      <c r="AF25" s="76"/>
      <c r="AG25" s="8"/>
      <c r="AJ25" s="54"/>
    </row>
    <row r="26" spans="1:36" s="62" customFormat="1" hidden="1" x14ac:dyDescent="0.5">
      <c r="A26" s="30" t="s">
        <v>40</v>
      </c>
      <c r="B26" s="59">
        <f t="shared" si="5"/>
        <v>12</v>
      </c>
      <c r="C26" s="66" t="s">
        <v>154</v>
      </c>
      <c r="D26" s="82">
        <v>225</v>
      </c>
      <c r="E26" s="82">
        <f t="shared" si="0"/>
        <v>245</v>
      </c>
      <c r="F26" s="82">
        <f t="shared" si="1"/>
        <v>265</v>
      </c>
      <c r="I26" s="118">
        <v>25</v>
      </c>
      <c r="J26" s="118">
        <v>10</v>
      </c>
      <c r="K26" s="118">
        <v>20</v>
      </c>
      <c r="L26" s="118">
        <v>30</v>
      </c>
      <c r="M26" s="118"/>
      <c r="N26" s="124">
        <f t="shared" si="3"/>
        <v>30</v>
      </c>
      <c r="O26" s="124">
        <f t="shared" si="4"/>
        <v>35</v>
      </c>
      <c r="P26"/>
      <c r="Q26" s="8">
        <f t="shared" si="2"/>
        <v>55</v>
      </c>
      <c r="R26"/>
      <c r="S26" s="8"/>
      <c r="T26" s="8"/>
      <c r="U26" s="8"/>
      <c r="V26" s="8"/>
      <c r="W26" s="8"/>
      <c r="X26" s="8"/>
      <c r="Y26" s="8"/>
      <c r="Z26" s="8"/>
      <c r="AA26" s="8"/>
      <c r="AB26" s="8"/>
      <c r="AC26" s="8"/>
      <c r="AD26" s="8"/>
      <c r="AE26" s="8"/>
      <c r="AF26" s="76"/>
      <c r="AG26" s="8"/>
      <c r="AJ26" s="54"/>
    </row>
    <row r="27" spans="1:36" s="62" customFormat="1" hidden="1" x14ac:dyDescent="0.5">
      <c r="A27" s="30" t="s">
        <v>40</v>
      </c>
      <c r="B27" s="59">
        <f t="shared" si="5"/>
        <v>13</v>
      </c>
      <c r="C27" s="66" t="s">
        <v>155</v>
      </c>
      <c r="D27" s="82">
        <v>225</v>
      </c>
      <c r="E27" s="82">
        <f t="shared" si="0"/>
        <v>245</v>
      </c>
      <c r="F27" s="82">
        <f t="shared" si="1"/>
        <v>265</v>
      </c>
      <c r="I27" s="118">
        <v>30</v>
      </c>
      <c r="J27" s="118">
        <v>10</v>
      </c>
      <c r="K27" s="118">
        <v>20</v>
      </c>
      <c r="L27" s="118">
        <v>25</v>
      </c>
      <c r="M27" s="118"/>
      <c r="N27" s="124">
        <f t="shared" si="3"/>
        <v>35</v>
      </c>
      <c r="O27" s="124">
        <f t="shared" si="4"/>
        <v>40</v>
      </c>
      <c r="P27"/>
      <c r="Q27" s="8">
        <f t="shared" si="2"/>
        <v>55</v>
      </c>
      <c r="R27"/>
      <c r="S27" s="8"/>
      <c r="T27" s="8"/>
      <c r="U27" s="8"/>
      <c r="V27" s="8"/>
      <c r="W27" s="8"/>
      <c r="X27" s="8"/>
      <c r="Y27" s="8"/>
      <c r="Z27" s="8"/>
      <c r="AA27" s="8"/>
      <c r="AB27" s="8"/>
      <c r="AC27" s="8"/>
      <c r="AD27" s="8"/>
      <c r="AE27" s="8"/>
      <c r="AF27" s="76"/>
      <c r="AG27" s="8"/>
      <c r="AJ27" s="54"/>
    </row>
    <row r="28" spans="1:36" s="62" customFormat="1" hidden="1" x14ac:dyDescent="0.5">
      <c r="A28" s="30" t="s">
        <v>40</v>
      </c>
      <c r="B28" s="59">
        <f t="shared" si="5"/>
        <v>14</v>
      </c>
      <c r="C28" s="66" t="s">
        <v>112</v>
      </c>
      <c r="D28" s="82">
        <v>225</v>
      </c>
      <c r="E28" s="82">
        <f t="shared" si="0"/>
        <v>245</v>
      </c>
      <c r="F28" s="82">
        <f t="shared" si="1"/>
        <v>265</v>
      </c>
      <c r="I28" s="118">
        <v>30</v>
      </c>
      <c r="J28" s="118">
        <v>10</v>
      </c>
      <c r="K28" s="118">
        <v>20</v>
      </c>
      <c r="L28" s="118">
        <v>25</v>
      </c>
      <c r="M28" s="118"/>
      <c r="N28" s="124">
        <f t="shared" si="3"/>
        <v>35</v>
      </c>
      <c r="O28" s="124">
        <f t="shared" si="4"/>
        <v>40</v>
      </c>
      <c r="P28"/>
      <c r="Q28" s="8">
        <f t="shared" si="2"/>
        <v>55</v>
      </c>
      <c r="R28"/>
      <c r="S28" s="8"/>
      <c r="T28" s="8"/>
      <c r="U28" s="8"/>
      <c r="V28" s="8"/>
      <c r="W28" s="8"/>
      <c r="X28" s="8"/>
      <c r="Y28" s="8"/>
      <c r="Z28" s="8"/>
      <c r="AA28" s="8"/>
      <c r="AB28" s="8"/>
      <c r="AC28" s="8"/>
      <c r="AD28" s="8"/>
      <c r="AE28" s="8"/>
      <c r="AF28" s="76"/>
      <c r="AG28" s="8"/>
      <c r="AJ28" s="54"/>
    </row>
    <row r="29" spans="1:36" s="62" customFormat="1" hidden="1" x14ac:dyDescent="0.5">
      <c r="A29" s="30" t="s">
        <v>40</v>
      </c>
      <c r="B29" s="59">
        <f t="shared" si="5"/>
        <v>15</v>
      </c>
      <c r="C29" s="66" t="s">
        <v>113</v>
      </c>
      <c r="D29" s="82">
        <v>235</v>
      </c>
      <c r="E29" s="82">
        <f t="shared" si="0"/>
        <v>255</v>
      </c>
      <c r="F29" s="82">
        <f t="shared" si="1"/>
        <v>275</v>
      </c>
      <c r="I29" s="118">
        <v>40</v>
      </c>
      <c r="J29" s="118">
        <v>10</v>
      </c>
      <c r="K29" s="118">
        <v>20</v>
      </c>
      <c r="L29" s="118">
        <v>25</v>
      </c>
      <c r="M29" s="118"/>
      <c r="N29" s="124">
        <f t="shared" si="3"/>
        <v>45</v>
      </c>
      <c r="O29" s="124">
        <f t="shared" si="4"/>
        <v>50</v>
      </c>
      <c r="P29"/>
      <c r="Q29" s="8">
        <f t="shared" si="2"/>
        <v>65</v>
      </c>
      <c r="R29"/>
      <c r="S29" s="8"/>
      <c r="T29" s="8"/>
      <c r="U29" s="8"/>
      <c r="V29" s="8"/>
      <c r="W29" s="8"/>
      <c r="X29" s="8"/>
      <c r="Y29" s="8"/>
      <c r="Z29" s="8"/>
      <c r="AA29" s="8"/>
      <c r="AB29" s="8"/>
      <c r="AC29" s="8"/>
      <c r="AD29" s="8"/>
      <c r="AE29" s="8"/>
      <c r="AF29" s="76"/>
      <c r="AG29" s="8"/>
      <c r="AJ29" s="54"/>
    </row>
    <row r="30" spans="1:36" s="62" customFormat="1" hidden="1" x14ac:dyDescent="0.5">
      <c r="A30" s="30" t="s">
        <v>40</v>
      </c>
      <c r="B30" s="59">
        <f t="shared" si="5"/>
        <v>16</v>
      </c>
      <c r="C30" s="66" t="s">
        <v>114</v>
      </c>
      <c r="D30" s="82">
        <v>245</v>
      </c>
      <c r="E30" s="82">
        <f t="shared" si="0"/>
        <v>265</v>
      </c>
      <c r="F30" s="82">
        <f t="shared" si="1"/>
        <v>285</v>
      </c>
      <c r="I30" s="118">
        <v>45</v>
      </c>
      <c r="J30" s="118">
        <v>10</v>
      </c>
      <c r="K30" s="118">
        <v>20</v>
      </c>
      <c r="L30" s="118">
        <v>30</v>
      </c>
      <c r="M30" s="118"/>
      <c r="N30" s="124">
        <f t="shared" si="3"/>
        <v>50</v>
      </c>
      <c r="O30" s="124">
        <f t="shared" si="4"/>
        <v>55</v>
      </c>
      <c r="P30"/>
      <c r="Q30" s="8">
        <f t="shared" si="2"/>
        <v>75</v>
      </c>
      <c r="R30"/>
      <c r="S30" s="8"/>
      <c r="T30" s="8"/>
      <c r="U30" s="8"/>
      <c r="V30" s="8"/>
      <c r="W30" s="8"/>
      <c r="X30" s="8"/>
      <c r="Y30" s="8"/>
      <c r="Z30" s="8"/>
      <c r="AA30" s="8"/>
      <c r="AB30" s="8"/>
      <c r="AC30" s="8"/>
      <c r="AD30" s="8"/>
      <c r="AE30" s="8"/>
      <c r="AF30" s="76"/>
      <c r="AG30" s="8"/>
      <c r="AJ30" s="54"/>
    </row>
    <row r="31" spans="1:36" s="62" customFormat="1" hidden="1" x14ac:dyDescent="0.5">
      <c r="A31" s="30" t="s">
        <v>40</v>
      </c>
      <c r="B31" s="59">
        <f t="shared" si="5"/>
        <v>17</v>
      </c>
      <c r="C31" s="66" t="s">
        <v>115</v>
      </c>
      <c r="D31" s="82">
        <v>205</v>
      </c>
      <c r="E31" s="82">
        <f t="shared" si="0"/>
        <v>225</v>
      </c>
      <c r="F31" s="82">
        <f t="shared" si="1"/>
        <v>245</v>
      </c>
      <c r="G31" s="8"/>
      <c r="H31" s="8"/>
      <c r="I31" s="119">
        <v>30</v>
      </c>
      <c r="J31" s="118">
        <v>10</v>
      </c>
      <c r="K31" s="118">
        <v>20</v>
      </c>
      <c r="L31" s="118">
        <v>30</v>
      </c>
      <c r="M31" s="118"/>
      <c r="N31" s="124">
        <f t="shared" si="3"/>
        <v>35</v>
      </c>
      <c r="O31" s="124">
        <f t="shared" si="4"/>
        <v>40</v>
      </c>
      <c r="P31"/>
      <c r="Q31" s="8">
        <f t="shared" si="2"/>
        <v>60</v>
      </c>
      <c r="R31"/>
      <c r="S31" s="8"/>
      <c r="T31" s="8"/>
      <c r="U31" s="8"/>
      <c r="V31" s="8"/>
      <c r="W31" s="8"/>
      <c r="X31" s="8"/>
      <c r="Y31" s="8"/>
      <c r="Z31" s="8"/>
      <c r="AA31" s="8"/>
      <c r="AB31" s="8"/>
      <c r="AC31" s="8"/>
      <c r="AD31" s="8"/>
      <c r="AE31" s="8"/>
      <c r="AF31" s="76"/>
      <c r="AG31" s="8"/>
      <c r="AJ31" s="54"/>
    </row>
    <row r="32" spans="1:36" s="62" customFormat="1" hidden="1" x14ac:dyDescent="0.5">
      <c r="A32" s="30" t="s">
        <v>40</v>
      </c>
      <c r="B32" s="59">
        <f t="shared" si="5"/>
        <v>18</v>
      </c>
      <c r="C32" s="66" t="s">
        <v>172</v>
      </c>
      <c r="D32" s="82">
        <v>225</v>
      </c>
      <c r="E32" s="82">
        <f t="shared" si="0"/>
        <v>245</v>
      </c>
      <c r="F32" s="82">
        <f t="shared" si="1"/>
        <v>265</v>
      </c>
      <c r="G32" s="8"/>
      <c r="H32" s="8"/>
      <c r="I32" s="119">
        <v>35</v>
      </c>
      <c r="J32" s="118">
        <v>0</v>
      </c>
      <c r="K32" s="118">
        <v>15</v>
      </c>
      <c r="L32" s="118">
        <v>25</v>
      </c>
      <c r="M32" s="118"/>
      <c r="N32" s="124">
        <f t="shared" si="3"/>
        <v>40</v>
      </c>
      <c r="O32" s="124">
        <f t="shared" si="4"/>
        <v>45</v>
      </c>
      <c r="P32"/>
      <c r="Q32" s="8">
        <f t="shared" si="2"/>
        <v>60</v>
      </c>
      <c r="R32"/>
      <c r="S32" s="8"/>
      <c r="T32" s="8"/>
      <c r="U32" s="8"/>
      <c r="V32" s="8"/>
      <c r="W32" s="8"/>
      <c r="X32" s="8"/>
      <c r="Y32" s="8"/>
      <c r="Z32" s="8"/>
      <c r="AA32" s="8"/>
      <c r="AB32" s="8"/>
      <c r="AC32" s="8"/>
      <c r="AD32" s="8"/>
      <c r="AE32" s="8"/>
      <c r="AF32" s="76"/>
      <c r="AG32" s="8"/>
      <c r="AJ32" s="54"/>
    </row>
    <row r="33" spans="1:36" s="62" customFormat="1" hidden="1" x14ac:dyDescent="0.5">
      <c r="A33" s="30" t="s">
        <v>40</v>
      </c>
      <c r="B33" s="59">
        <f t="shared" si="5"/>
        <v>19</v>
      </c>
      <c r="C33" s="66" t="s">
        <v>175</v>
      </c>
      <c r="D33" s="82">
        <v>225</v>
      </c>
      <c r="E33" s="82">
        <f t="shared" si="0"/>
        <v>245</v>
      </c>
      <c r="F33" s="82">
        <f t="shared" si="1"/>
        <v>265</v>
      </c>
      <c r="G33" s="8"/>
      <c r="H33" s="8"/>
      <c r="I33" s="119">
        <v>35</v>
      </c>
      <c r="J33" s="118">
        <v>0</v>
      </c>
      <c r="K33" s="118">
        <v>15</v>
      </c>
      <c r="L33" s="118">
        <v>25</v>
      </c>
      <c r="M33" s="118"/>
      <c r="N33" s="124">
        <f t="shared" si="3"/>
        <v>40</v>
      </c>
      <c r="O33" s="124">
        <f t="shared" si="4"/>
        <v>45</v>
      </c>
      <c r="P33"/>
      <c r="Q33" s="8">
        <f t="shared" si="2"/>
        <v>60</v>
      </c>
      <c r="R33"/>
      <c r="S33" s="8"/>
      <c r="T33" s="8"/>
      <c r="U33" s="8"/>
      <c r="V33" s="8"/>
      <c r="W33" s="8"/>
      <c r="X33" s="8"/>
      <c r="Y33" s="8"/>
      <c r="Z33" s="8"/>
      <c r="AA33" s="8"/>
      <c r="AB33" s="8"/>
      <c r="AC33" s="8"/>
      <c r="AD33" s="8"/>
      <c r="AE33" s="8"/>
      <c r="AF33" s="76"/>
      <c r="AG33" s="8"/>
      <c r="AJ33" s="54"/>
    </row>
    <row r="34" spans="1:36" s="62" customFormat="1" hidden="1" x14ac:dyDescent="0.5">
      <c r="A34" s="30" t="s">
        <v>40</v>
      </c>
      <c r="B34" s="59">
        <f t="shared" si="5"/>
        <v>20</v>
      </c>
      <c r="C34" s="66" t="s">
        <v>116</v>
      </c>
      <c r="D34" s="82">
        <v>225</v>
      </c>
      <c r="E34" s="82">
        <f t="shared" si="0"/>
        <v>245</v>
      </c>
      <c r="F34" s="82">
        <f t="shared" si="1"/>
        <v>265</v>
      </c>
      <c r="G34" s="8"/>
      <c r="H34" s="8"/>
      <c r="I34" s="119">
        <v>40</v>
      </c>
      <c r="J34" s="118">
        <v>10</v>
      </c>
      <c r="K34" s="118">
        <v>20</v>
      </c>
      <c r="L34" s="118">
        <v>25</v>
      </c>
      <c r="M34" s="118"/>
      <c r="N34" s="124">
        <f t="shared" si="3"/>
        <v>45</v>
      </c>
      <c r="O34" s="124">
        <f t="shared" si="4"/>
        <v>50</v>
      </c>
      <c r="P34"/>
      <c r="Q34" s="8">
        <f t="shared" si="2"/>
        <v>65</v>
      </c>
      <c r="R34"/>
      <c r="S34" s="8"/>
      <c r="T34" s="8"/>
      <c r="U34" s="8"/>
      <c r="V34" s="8"/>
      <c r="W34" s="8"/>
      <c r="X34" s="8"/>
      <c r="Y34" s="8"/>
      <c r="Z34" s="8"/>
      <c r="AA34" s="8"/>
      <c r="AB34" s="8"/>
      <c r="AC34" s="8"/>
      <c r="AD34" s="8"/>
      <c r="AE34" s="8"/>
      <c r="AF34" s="76"/>
      <c r="AG34" s="8"/>
      <c r="AJ34" s="54"/>
    </row>
    <row r="35" spans="1:36" s="62" customFormat="1" hidden="1" x14ac:dyDescent="0.5">
      <c r="A35" s="30" t="s">
        <v>40</v>
      </c>
      <c r="B35" s="59">
        <f t="shared" si="5"/>
        <v>21</v>
      </c>
      <c r="C35" s="66" t="s">
        <v>201</v>
      </c>
      <c r="D35" s="82">
        <v>245</v>
      </c>
      <c r="E35" s="82">
        <f>D35+10</f>
        <v>255</v>
      </c>
      <c r="F35" s="82">
        <f>E35+20</f>
        <v>275</v>
      </c>
      <c r="G35" s="8"/>
      <c r="H35" s="8"/>
      <c r="I35" s="119">
        <v>50</v>
      </c>
      <c r="J35" s="118">
        <v>10</v>
      </c>
      <c r="K35" s="118">
        <v>20</v>
      </c>
      <c r="L35" s="118">
        <v>20</v>
      </c>
      <c r="M35" s="118"/>
      <c r="N35" s="124">
        <f t="shared" si="3"/>
        <v>55</v>
      </c>
      <c r="O35" s="124">
        <f t="shared" si="4"/>
        <v>60</v>
      </c>
      <c r="P35"/>
      <c r="Q35" s="8">
        <f t="shared" si="2"/>
        <v>70</v>
      </c>
      <c r="R35"/>
      <c r="S35" s="8"/>
      <c r="T35" s="8"/>
      <c r="U35" s="8"/>
      <c r="V35" s="8"/>
      <c r="W35" s="8"/>
      <c r="X35" s="8"/>
      <c r="Y35" s="8"/>
      <c r="Z35" s="8"/>
      <c r="AA35" s="8"/>
      <c r="AB35" s="8"/>
      <c r="AC35" s="8"/>
      <c r="AD35" s="8"/>
      <c r="AE35" s="8"/>
      <c r="AF35" s="76"/>
      <c r="AG35" s="8"/>
      <c r="AJ35" s="54"/>
    </row>
    <row r="36" spans="1:36" s="62" customFormat="1" hidden="1" x14ac:dyDescent="0.5">
      <c r="A36" s="30" t="s">
        <v>40</v>
      </c>
      <c r="B36" s="59">
        <f t="shared" si="5"/>
        <v>22</v>
      </c>
      <c r="C36" s="66" t="s">
        <v>202</v>
      </c>
      <c r="D36" s="82">
        <v>245</v>
      </c>
      <c r="E36" s="82">
        <f>D36+10</f>
        <v>255</v>
      </c>
      <c r="F36" s="82">
        <f>E36+20</f>
        <v>275</v>
      </c>
      <c r="G36" s="8"/>
      <c r="H36" s="8"/>
      <c r="I36" s="119">
        <v>50</v>
      </c>
      <c r="J36" s="118">
        <v>10</v>
      </c>
      <c r="K36" s="118">
        <v>10</v>
      </c>
      <c r="L36" s="118">
        <v>20</v>
      </c>
      <c r="M36" s="118"/>
      <c r="N36" s="124">
        <f t="shared" si="3"/>
        <v>55</v>
      </c>
      <c r="O36" s="124">
        <f t="shared" si="4"/>
        <v>60</v>
      </c>
      <c r="P36"/>
      <c r="Q36" s="8">
        <f t="shared" si="2"/>
        <v>70</v>
      </c>
      <c r="R36"/>
      <c r="S36" s="8"/>
      <c r="T36" s="8"/>
      <c r="U36" s="8"/>
      <c r="V36" s="8"/>
      <c r="W36" s="8"/>
      <c r="X36" s="8"/>
      <c r="Y36" s="8"/>
      <c r="Z36" s="8"/>
      <c r="AA36" s="8"/>
      <c r="AB36" s="8"/>
      <c r="AC36" s="8"/>
      <c r="AD36" s="8"/>
      <c r="AE36" s="8"/>
      <c r="AF36" s="76"/>
      <c r="AG36" s="8"/>
      <c r="AJ36" s="54"/>
    </row>
    <row r="37" spans="1:36" s="62" customFormat="1" hidden="1" x14ac:dyDescent="0.5">
      <c r="A37" s="30" t="s">
        <v>40</v>
      </c>
      <c r="B37" s="59">
        <f t="shared" si="5"/>
        <v>23</v>
      </c>
      <c r="C37" s="66" t="s">
        <v>208</v>
      </c>
      <c r="D37" s="82">
        <v>225</v>
      </c>
      <c r="E37" s="82">
        <f t="shared" ref="E37:E39" si="6">D37+10</f>
        <v>235</v>
      </c>
      <c r="F37" s="82">
        <f t="shared" ref="F37:F39" si="7">E37+20</f>
        <v>255</v>
      </c>
      <c r="G37" s="8"/>
      <c r="H37" s="8"/>
      <c r="I37" s="119">
        <v>20</v>
      </c>
      <c r="J37" s="118">
        <v>10</v>
      </c>
      <c r="K37" s="118">
        <v>20</v>
      </c>
      <c r="L37" s="118">
        <v>30</v>
      </c>
      <c r="M37" s="118"/>
      <c r="N37" s="124">
        <f t="shared" si="3"/>
        <v>25</v>
      </c>
      <c r="O37" s="124">
        <f t="shared" si="4"/>
        <v>30</v>
      </c>
      <c r="P37"/>
      <c r="Q37" s="8">
        <f t="shared" si="2"/>
        <v>50</v>
      </c>
      <c r="R37"/>
      <c r="S37" s="8"/>
      <c r="T37" s="8"/>
      <c r="U37" s="8"/>
      <c r="V37" s="8"/>
      <c r="W37" s="8"/>
      <c r="X37" s="8"/>
      <c r="Y37" s="8"/>
      <c r="Z37" s="8"/>
      <c r="AA37" s="8"/>
      <c r="AB37" s="8"/>
      <c r="AC37" s="8"/>
      <c r="AD37" s="8"/>
      <c r="AE37" s="8"/>
      <c r="AF37" s="76"/>
      <c r="AG37" s="8"/>
      <c r="AJ37" s="54"/>
    </row>
    <row r="38" spans="1:36" s="62" customFormat="1" hidden="1" x14ac:dyDescent="0.5">
      <c r="A38" s="30" t="s">
        <v>40</v>
      </c>
      <c r="B38" s="59">
        <f t="shared" si="5"/>
        <v>24</v>
      </c>
      <c r="C38" s="66" t="s">
        <v>209</v>
      </c>
      <c r="D38" s="82">
        <v>225</v>
      </c>
      <c r="E38" s="82">
        <f t="shared" si="6"/>
        <v>235</v>
      </c>
      <c r="F38" s="82">
        <f t="shared" si="7"/>
        <v>255</v>
      </c>
      <c r="G38" s="8"/>
      <c r="H38" s="8"/>
      <c r="I38" s="119">
        <v>45</v>
      </c>
      <c r="J38" s="118">
        <v>10</v>
      </c>
      <c r="K38" s="118">
        <v>20</v>
      </c>
      <c r="L38" s="118">
        <v>30</v>
      </c>
      <c r="M38" s="118"/>
      <c r="N38" s="124">
        <f t="shared" si="3"/>
        <v>50</v>
      </c>
      <c r="O38" s="124">
        <f t="shared" si="4"/>
        <v>55</v>
      </c>
      <c r="P38"/>
      <c r="Q38" s="8">
        <f t="shared" si="2"/>
        <v>75</v>
      </c>
      <c r="R38"/>
      <c r="S38" s="8"/>
      <c r="T38" s="8"/>
      <c r="U38" s="8"/>
      <c r="V38" s="8"/>
      <c r="W38" s="8"/>
      <c r="X38" s="8"/>
      <c r="Y38" s="8"/>
      <c r="Z38" s="8"/>
      <c r="AA38" s="8"/>
      <c r="AB38" s="8"/>
      <c r="AC38" s="8"/>
      <c r="AD38" s="8"/>
      <c r="AE38" s="8"/>
      <c r="AF38" s="76"/>
      <c r="AG38" s="8"/>
      <c r="AJ38" s="54"/>
    </row>
    <row r="39" spans="1:36" s="62" customFormat="1" hidden="1" x14ac:dyDescent="0.5">
      <c r="A39" s="30" t="s">
        <v>40</v>
      </c>
      <c r="B39" s="59">
        <f t="shared" si="5"/>
        <v>25</v>
      </c>
      <c r="C39" s="66" t="s">
        <v>203</v>
      </c>
      <c r="D39" s="82">
        <v>205</v>
      </c>
      <c r="E39" s="82">
        <f t="shared" si="6"/>
        <v>215</v>
      </c>
      <c r="F39" s="82">
        <f t="shared" si="7"/>
        <v>235</v>
      </c>
      <c r="G39" s="8"/>
      <c r="H39" s="8"/>
      <c r="I39" s="119">
        <v>20</v>
      </c>
      <c r="J39" s="118">
        <v>10</v>
      </c>
      <c r="K39" s="118">
        <v>20</v>
      </c>
      <c r="L39" s="118">
        <v>30</v>
      </c>
      <c r="M39" s="118"/>
      <c r="N39" s="124">
        <f t="shared" si="3"/>
        <v>25</v>
      </c>
      <c r="O39" s="124">
        <f t="shared" si="4"/>
        <v>30</v>
      </c>
      <c r="P39"/>
      <c r="Q39" s="8">
        <f t="shared" si="2"/>
        <v>50</v>
      </c>
      <c r="R39"/>
      <c r="S39" s="8"/>
      <c r="T39" s="8"/>
      <c r="U39" s="8"/>
      <c r="V39" s="8"/>
      <c r="W39" s="8"/>
      <c r="X39" s="8"/>
      <c r="Y39" s="8"/>
      <c r="Z39" s="8"/>
      <c r="AA39" s="8"/>
      <c r="AB39" s="8"/>
      <c r="AC39" s="8"/>
      <c r="AD39" s="8"/>
      <c r="AE39" s="8"/>
      <c r="AF39" s="76"/>
      <c r="AG39" s="8"/>
      <c r="AJ39" s="54"/>
    </row>
    <row r="40" spans="1:36" ht="15" hidden="1" customHeight="1" x14ac:dyDescent="0.5">
      <c r="A40" s="30" t="s">
        <v>40</v>
      </c>
      <c r="B40" s="67"/>
      <c r="D40" s="62"/>
      <c r="E40" s="86">
        <f>IF(G14=1,E15,IF(G14=2,E16,IF(G14=3,E17,IF(G14=4,E18,IF(G14=5,E19,IF(G14=6,E20,IF(G14=7,E21,IF(G14=8,E22,IF(G14=9,E23,IF(G14=10,E24,E25))))))))))</f>
        <v>225</v>
      </c>
      <c r="F40" s="86">
        <f>IF(H14=1,F15,IF(H14=2,F16,IF(H14=3,F17,IF(H14=4,F18,IF(H14=5,F19,IF(H14=6,F20,IF(H14=7,F21,IF(H14=8,F22,IF(H14=9,F23,IF(H14=10,F24,F25))))))))))</f>
        <v>245</v>
      </c>
      <c r="G40" s="9"/>
      <c r="H40" s="9"/>
      <c r="P40"/>
    </row>
    <row r="41" spans="1:36" hidden="1" x14ac:dyDescent="0.5">
      <c r="A41" s="30" t="s">
        <v>40</v>
      </c>
      <c r="B41" s="67"/>
      <c r="D41" s="62"/>
      <c r="E41" s="86">
        <f>IF(G14=11,E25,IF(G14=12,E26,IF(G14=13,E27,IF(G14=14,E28,IF(G14=15,E29,IF(G14=16,E30,IF(G14=17,E31,IF(G14=18,E32,IF(G14=19,E33,IF(G14=20,E34,IF(G14=21,E35,IF(G14=22,E36,IF(G14=23,E37,IF(G14=24,E38,E39))))))))))))))</f>
        <v>245</v>
      </c>
      <c r="F41" s="86">
        <f>IF(G14=11,F25,IF(G14=12,F26,IF(G14=13,F27,IF(G14=14,F28,IF(G14=15,F29,IF(G14=16,F30,IF(G14=17,F31,IF(G14=18,F32,IF(G14=19,F33,IF(G14=20,F34,IF(G14=21,F35,IF(G14=22,F36,IF(G14=23,F37,IF(G14=24,F38,F39))))))))))))))</f>
        <v>265</v>
      </c>
    </row>
    <row r="42" spans="1:36" hidden="1" x14ac:dyDescent="0.5">
      <c r="A42" s="30" t="s">
        <v>40</v>
      </c>
      <c r="B42" s="67"/>
      <c r="C42" s="67"/>
      <c r="D42" s="67"/>
      <c r="E42" s="67"/>
      <c r="F42" s="67"/>
    </row>
    <row r="43" spans="1:36" s="62" customFormat="1" hidden="1" x14ac:dyDescent="0.5">
      <c r="A43" s="30" t="s">
        <v>40</v>
      </c>
      <c r="B43" s="67"/>
      <c r="C43" s="67"/>
      <c r="D43" s="67"/>
      <c r="E43" s="67"/>
      <c r="F43" s="67"/>
      <c r="G43" s="8"/>
      <c r="H43" s="8"/>
      <c r="I43" s="8"/>
      <c r="J43" s="8"/>
      <c r="K43" s="8"/>
      <c r="L43" s="8"/>
      <c r="M43" s="8"/>
      <c r="N43" s="8"/>
      <c r="O43" s="8"/>
      <c r="P43" s="8"/>
      <c r="Q43" s="8"/>
      <c r="R43" s="8"/>
      <c r="S43" s="8"/>
      <c r="T43" s="8"/>
      <c r="U43" s="8"/>
      <c r="V43" s="8"/>
      <c r="W43" s="8"/>
      <c r="X43" s="8"/>
      <c r="Y43" s="8"/>
      <c r="Z43" s="8"/>
      <c r="AA43" s="8"/>
      <c r="AB43" s="8"/>
      <c r="AC43" s="8"/>
      <c r="AD43" s="8"/>
      <c r="AE43" s="8"/>
      <c r="AF43" s="76"/>
      <c r="AG43" s="8"/>
    </row>
    <row r="44" spans="1:36" s="62" customFormat="1" hidden="1" x14ac:dyDescent="0.5">
      <c r="A44" s="30" t="s">
        <v>40</v>
      </c>
      <c r="B44" s="67"/>
      <c r="C44" s="69" t="s">
        <v>0</v>
      </c>
      <c r="D44" s="70" t="s">
        <v>96</v>
      </c>
      <c r="E44" s="68" t="s">
        <v>167</v>
      </c>
      <c r="F44" s="68" t="s">
        <v>168</v>
      </c>
      <c r="G44" s="68" t="s">
        <v>169</v>
      </c>
      <c r="H44" s="8"/>
      <c r="I44" s="8"/>
      <c r="J44" s="8"/>
      <c r="K44" s="8"/>
      <c r="L44" s="8"/>
      <c r="M44" s="8"/>
      <c r="N44" s="8"/>
      <c r="O44" s="8"/>
      <c r="P44" s="8"/>
      <c r="Q44" s="8"/>
      <c r="R44" s="8"/>
      <c r="S44" s="8"/>
      <c r="T44" s="8"/>
      <c r="U44" s="8"/>
      <c r="V44" s="8"/>
      <c r="W44" s="8"/>
      <c r="X44" s="8"/>
      <c r="Y44" s="8"/>
      <c r="Z44" s="8"/>
      <c r="AA44" s="8"/>
      <c r="AB44" s="8"/>
      <c r="AC44" s="8"/>
      <c r="AD44" s="8"/>
      <c r="AE44" s="8"/>
      <c r="AF44" s="76"/>
      <c r="AG44" s="8"/>
    </row>
    <row r="45" spans="1:36" s="62" customFormat="1" hidden="1" x14ac:dyDescent="0.5">
      <c r="A45" s="30" t="s">
        <v>40</v>
      </c>
      <c r="B45" s="67"/>
      <c r="C45" s="73" t="s">
        <v>151</v>
      </c>
      <c r="D45" s="72">
        <f>IF($G$14=1,I$15,IF($G$14=2,I$16,IF($G$14=3,I$17,IF($G$14=4,I$18,IF($G$14=5,I$19,IF($G$14=6,I$20,IF($G$14=7,I$21,IF($G$14=8,I$22,IF($G$14=9,I$23,IF($G$14=10,I$24,IF($G$14=11,I$25,IF($G$14=12,I$26,IF($G$14=13,I$27,IF($G$14=14,I$28,IF($G$14=15,I$29,IF($G$14=16,I$30,IF($G$14=17,I$31,IF($G$14=18,I$32,IF($G$14=19,I$33,IF($G$14=20,I$34,IF($G$14=21,I$35,IF($G$14=22,I$36,IF($G$14=23,I$37,IF($G$14=24,I$38,IF($G$14=25,I$39,0)))))))))))))))))))))))))</f>
        <v>30</v>
      </c>
      <c r="E45" s="72">
        <f>IF($G$14=1,J$15,IF($G$14=2,J$16,IF($G$14=3,J$17,IF($G$14=4,J$18,IF($G$14=5,J$19,IF($G$14=6,J$20,IF($G$14=7,J$21,IF($G$14=8,J$22,IF($G$14=9,J$23,IF($G$14=10,J$24,IF($G$14=11,J$25,IF($G$14=12,J$26,IF($G$14=13,J$27,IF($G$14=14,J$28,IF($G$14=15,J$29,IF($G$14=16,J$30,IF($G$14=17,J$31,IF($G$14=18,J$32,IF($G$14=19,J$33,IF($G$14=20,J$34,IF($G$14=21,J$35,IF($G$14=22,J$36,IF($G$14=23,J$37,IF($G$14=24,J$38,IF($G$14=25,J$39,0)))))))))))))))))))))))))</f>
        <v>10</v>
      </c>
      <c r="F45" s="72">
        <f>IF($G$14=1,K$15,IF($G$14=2,K$16,IF($G$14=3,K$17,IF($G$14=4,K$18,IF($G$14=5,K$19,IF($G$14=6,K$20,IF($G$14=7,K$21,IF($G$14=8,K$22,IF($G$14=9,K$23,IF($G$14=10,K$24,IF($G$14=11,K$25,IF($G$14=12,K$26,IF($G$14=13,K$27,IF($G$14=14,K$28,IF($G$14=15,K$29,IF($G$14=16,K$30,IF($G$14=17,K$31,IF($G$14=18,K$32,IF($G$14=19,K$33,IF($G$14=20,K$34,IF($G$14=21,K$35,IF($G$14=22,K$36,IF($G$14=23,K$37,IF($G$14=24,K$38,IF($G$14=25,K$39,0)))))))))))))))))))))))))</f>
        <v>20</v>
      </c>
      <c r="G45" s="72">
        <f>IF($G$14=1,L$15,IF($G$14=2,L$16,IF($G$14=3,L$17,IF($G$14=4,L$18,IF($G$14=5,L$19,IF($G$14=6,L$20,IF($G$14=7,L$21,IF($G$14=8,L$22,IF($G$14=9,L$23,IF($G$14=10,L$24,IF($G$14=11,L$25,IF($G$14=12,L$26,IF($G$14=13,L$27,IF($G$14=14,L$28,IF($G$14=15,L$29,IF($G$14=16,L$30,IF($G$14=17,L$31,IF($G$14=18,L$32,IF($G$14=19,L$33,IF($G$14=20,L$34,IF($G$14=21,L$35,IF($G$14=22,L$36,IF($G$14=23,L$37,IF($G$14=24,L$38,IF($G$14=25,L$39,0)))))))))))))))))))))))))</f>
        <v>25</v>
      </c>
      <c r="H45" s="8"/>
      <c r="I45" s="8"/>
      <c r="J45" s="8"/>
      <c r="K45" s="8"/>
      <c r="L45" s="8"/>
      <c r="M45" s="8"/>
      <c r="N45" s="8"/>
      <c r="O45" s="8"/>
      <c r="P45" s="8"/>
      <c r="Q45" s="8"/>
      <c r="R45" s="8"/>
      <c r="S45" s="8"/>
      <c r="T45" s="8"/>
      <c r="U45" s="8"/>
      <c r="V45" s="8"/>
      <c r="W45" s="8"/>
      <c r="X45" s="8"/>
      <c r="Y45" s="8"/>
      <c r="Z45" s="8"/>
      <c r="AA45" s="8"/>
      <c r="AB45" s="8"/>
      <c r="AC45" s="8"/>
      <c r="AD45" s="8"/>
      <c r="AE45" s="8"/>
      <c r="AF45" s="76"/>
      <c r="AG45" s="8"/>
    </row>
    <row r="46" spans="1:36" s="62" customFormat="1" hidden="1" x14ac:dyDescent="0.5">
      <c r="A46" s="30" t="s">
        <v>40</v>
      </c>
      <c r="B46" s="67"/>
      <c r="C46" s="73" t="s">
        <v>210</v>
      </c>
      <c r="D46" s="72">
        <f>IF($G$14=1,N$15,IF($G$14=2,N$16,IF($G$14=3,N$17,IF($G$14=4,N$18,IF($G$14=5,N$19,IF($G$14=6,N$20,IF($G$14=7,N$21,IF($G$14=8,N$22,IF($G$14=9,N$23,IF($G$14=10,N$24,IF($G$14=11,N$25,IF($G$14=12,N$26,IF($G$14=13,N$27,IF($G$14=14,N$28,IF($G$14=15,N$29,IF($G$14=16,N$30,IF($G$14=17,N$31,IF($G$14=18,N$32,IF($G$14=19,N$33,IF($G$14=20,N$34,IF($G$14=21,N$35,IF($G$14=22,N$36,IF($G$14=23,N$37,IF($G$14=24,N$38,IF($G$14=25,N$39,0)))))))))))))))))))))))))</f>
        <v>35</v>
      </c>
      <c r="E46" s="74">
        <f>E45</f>
        <v>10</v>
      </c>
      <c r="F46" s="74">
        <f>F45</f>
        <v>20</v>
      </c>
      <c r="G46" s="74">
        <f>G45</f>
        <v>25</v>
      </c>
      <c r="H46" s="8"/>
      <c r="I46" s="8"/>
      <c r="J46" s="8"/>
      <c r="K46" s="8"/>
      <c r="L46" s="8"/>
      <c r="M46" s="8"/>
      <c r="N46" s="8"/>
      <c r="O46" s="8"/>
      <c r="P46" s="8"/>
      <c r="Q46" s="8"/>
      <c r="R46" s="8"/>
      <c r="S46" s="8"/>
      <c r="T46" s="8"/>
      <c r="U46" s="8"/>
      <c r="V46" s="8"/>
      <c r="W46" s="8"/>
      <c r="X46" s="8"/>
      <c r="Y46" s="8"/>
      <c r="Z46" s="8"/>
      <c r="AA46" s="8"/>
      <c r="AB46" s="8"/>
      <c r="AC46" s="8"/>
      <c r="AD46" s="8"/>
      <c r="AE46" s="8"/>
      <c r="AF46" s="76"/>
      <c r="AG46" s="8"/>
    </row>
    <row r="47" spans="1:36" s="62" customFormat="1" hidden="1" x14ac:dyDescent="0.5">
      <c r="A47" s="30" t="s">
        <v>40</v>
      </c>
      <c r="B47" s="67"/>
      <c r="C47" s="75" t="s">
        <v>77</v>
      </c>
      <c r="D47" s="74">
        <v>80</v>
      </c>
      <c r="E47" s="74">
        <f>E46</f>
        <v>10</v>
      </c>
      <c r="F47" s="74">
        <f>F46</f>
        <v>20</v>
      </c>
      <c r="G47" s="74">
        <f t="shared" ref="G47:G48" si="8">F47+10</f>
        <v>30</v>
      </c>
      <c r="H47" s="8"/>
      <c r="I47" s="8"/>
      <c r="J47" s="8"/>
      <c r="K47" s="8"/>
      <c r="L47" s="8"/>
      <c r="M47" s="8"/>
      <c r="N47" s="8"/>
      <c r="O47" s="8"/>
      <c r="P47" s="8"/>
      <c r="Q47" s="8"/>
      <c r="R47" s="8"/>
      <c r="S47" s="8"/>
      <c r="T47" s="8"/>
      <c r="U47" s="8"/>
      <c r="V47" s="8"/>
      <c r="W47" s="8"/>
      <c r="X47" s="8"/>
      <c r="Y47" s="8"/>
      <c r="Z47" s="8"/>
      <c r="AA47" s="8"/>
      <c r="AB47" s="8"/>
      <c r="AC47" s="8"/>
      <c r="AD47" s="8"/>
      <c r="AE47" s="8"/>
      <c r="AF47" s="76"/>
      <c r="AG47" s="8"/>
    </row>
    <row r="48" spans="1:36" hidden="1" x14ac:dyDescent="0.5">
      <c r="A48" s="30" t="s">
        <v>40</v>
      </c>
      <c r="B48" s="67"/>
      <c r="C48" s="73" t="s">
        <v>212</v>
      </c>
      <c r="D48" s="72">
        <f>IF($G$14=1,O$15,IF($G$14=2,O$16,IF($G$14=3,O$17,IF($G$14=4,O$18,IF($G$14=5,O$19,IF($G$14=6,O$20,IF($G$14=7,O$21,IF($G$14=8,O$22,IF($G$14=9,O$23,IF($G$14=10,O$24,IF($G$14=11,O$25,IF($G$14=12,O$26,IF($G$14=13,O$27,IF($G$14=14,O$28,IF($G$14=15,O$29,IF($G$14=16,O$30,IF($G$14=17,O$31,IF($G$14=18,O$32,IF($G$14=19,O$33,IF($G$14=20,O$34,IF($G$14=21,O$35,IF($G$14=22,O$36,IF($G$14=23,O$37,IF($G$14=24,O$38,IF($G$14=25,O$39,0)))))))))))))))))))))))))</f>
        <v>40</v>
      </c>
      <c r="E48" s="74">
        <f>E47</f>
        <v>10</v>
      </c>
      <c r="F48" s="74">
        <f>F47</f>
        <v>20</v>
      </c>
      <c r="G48" s="74">
        <f t="shared" si="8"/>
        <v>30</v>
      </c>
    </row>
    <row r="49" spans="1:33" ht="15" hidden="1" customHeight="1" x14ac:dyDescent="0.5">
      <c r="A49" s="30" t="s">
        <v>40</v>
      </c>
      <c r="B49" s="67"/>
      <c r="C49" s="67"/>
      <c r="D49" s="67"/>
      <c r="E49" s="67"/>
      <c r="F49" s="67"/>
      <c r="G49" s="9"/>
      <c r="H49" s="9"/>
    </row>
    <row r="50" spans="1:33" s="62" customFormat="1" ht="15" hidden="1" customHeight="1" x14ac:dyDescent="0.5">
      <c r="A50" s="30" t="s">
        <v>40</v>
      </c>
      <c r="B50" s="67"/>
      <c r="C50" s="67"/>
      <c r="D50" s="67"/>
      <c r="E50" s="67"/>
      <c r="F50" s="67"/>
      <c r="G50" s="9"/>
      <c r="H50" s="9"/>
      <c r="I50" s="8"/>
      <c r="J50" s="8"/>
      <c r="K50" s="8"/>
      <c r="L50" s="8"/>
      <c r="M50" s="8"/>
      <c r="N50" s="8"/>
      <c r="O50" s="8"/>
      <c r="P50" s="8"/>
      <c r="Q50" s="8"/>
      <c r="R50" s="8"/>
      <c r="S50" s="8"/>
      <c r="T50" s="8"/>
      <c r="U50" s="8"/>
      <c r="V50" s="8"/>
      <c r="W50" s="8"/>
      <c r="X50" s="8"/>
      <c r="Y50" s="8"/>
      <c r="Z50" s="8"/>
      <c r="AA50" s="8"/>
      <c r="AB50" s="8"/>
      <c r="AC50" s="8"/>
      <c r="AD50" s="8"/>
      <c r="AE50" s="8"/>
      <c r="AF50" s="76"/>
      <c r="AG50" s="8"/>
    </row>
    <row r="51" spans="1:33" s="62" customFormat="1" ht="15" hidden="1" customHeight="1" x14ac:dyDescent="0.5">
      <c r="A51" s="30" t="s">
        <v>40</v>
      </c>
      <c r="B51" s="67"/>
      <c r="C51" s="64" t="s">
        <v>84</v>
      </c>
      <c r="D51" s="83" t="s">
        <v>43</v>
      </c>
      <c r="E51" s="67"/>
      <c r="F51" s="67"/>
      <c r="G51" s="9"/>
      <c r="H51" s="9"/>
      <c r="I51" s="8"/>
      <c r="J51" s="8"/>
      <c r="K51" s="8"/>
      <c r="L51" s="8"/>
      <c r="M51" s="8"/>
      <c r="N51" s="8"/>
      <c r="O51" s="8"/>
      <c r="P51" s="8"/>
      <c r="Q51" s="8"/>
      <c r="R51" s="8"/>
      <c r="S51" s="8"/>
      <c r="T51" s="8"/>
      <c r="U51" s="8"/>
      <c r="V51" s="8"/>
      <c r="W51" s="8"/>
      <c r="X51" s="8"/>
      <c r="Y51" s="8"/>
      <c r="Z51" s="8"/>
      <c r="AA51" s="8"/>
      <c r="AB51" s="8"/>
      <c r="AC51" s="8"/>
      <c r="AD51" s="8"/>
      <c r="AE51" s="8"/>
      <c r="AF51" s="76"/>
      <c r="AG51" s="8"/>
    </row>
    <row r="52" spans="1:33" s="62" customFormat="1" ht="15" hidden="1" customHeight="1" x14ac:dyDescent="0.5">
      <c r="A52" s="30" t="s">
        <v>40</v>
      </c>
      <c r="B52" s="67"/>
      <c r="C52" s="71" t="s">
        <v>85</v>
      </c>
      <c r="D52" s="72">
        <v>0</v>
      </c>
      <c r="E52" s="67"/>
      <c r="F52" s="67"/>
      <c r="G52" s="9"/>
      <c r="H52" s="9"/>
      <c r="I52" s="8"/>
      <c r="J52" s="8"/>
      <c r="K52" s="8"/>
      <c r="L52" s="8"/>
      <c r="M52" s="8"/>
      <c r="N52" s="8"/>
      <c r="O52" s="8"/>
      <c r="P52" s="8"/>
      <c r="Q52" s="8"/>
      <c r="R52" s="8"/>
      <c r="S52" s="8"/>
      <c r="T52" s="8"/>
      <c r="U52" s="8"/>
      <c r="V52" s="8"/>
      <c r="W52" s="8"/>
      <c r="X52" s="8"/>
      <c r="Y52" s="8"/>
      <c r="Z52" s="8"/>
      <c r="AA52" s="8"/>
      <c r="AB52" s="8"/>
      <c r="AC52" s="8"/>
      <c r="AD52" s="8"/>
      <c r="AE52" s="8"/>
      <c r="AF52" s="76"/>
      <c r="AG52" s="8"/>
    </row>
    <row r="53" spans="1:33" s="62" customFormat="1" ht="15" hidden="1" customHeight="1" x14ac:dyDescent="0.5">
      <c r="A53" s="30" t="s">
        <v>40</v>
      </c>
      <c r="B53" s="67"/>
      <c r="C53" s="71" t="s">
        <v>163</v>
      </c>
      <c r="D53" s="72">
        <f>IF($AF$62=1,E45,IF($AF$62=2,E46,IF($AF$62=3,E47,IF($AF$62=4,E48,0))))</f>
        <v>10</v>
      </c>
      <c r="E53" s="67"/>
      <c r="F53" s="67"/>
      <c r="G53" s="9"/>
      <c r="H53" s="9"/>
      <c r="I53" s="8"/>
      <c r="J53" s="8"/>
      <c r="K53" s="8"/>
      <c r="L53" s="8"/>
      <c r="M53" s="8"/>
      <c r="N53" s="8"/>
      <c r="O53" s="8"/>
      <c r="P53" s="8"/>
      <c r="Q53" s="8"/>
      <c r="R53" s="8"/>
      <c r="S53" s="8"/>
      <c r="T53" s="8"/>
      <c r="U53" s="8"/>
      <c r="V53" s="8"/>
      <c r="W53" s="8"/>
      <c r="X53" s="8"/>
      <c r="Y53" s="8"/>
      <c r="Z53" s="8"/>
      <c r="AA53" s="8"/>
      <c r="AB53" s="8"/>
      <c r="AC53" s="8"/>
      <c r="AD53" s="8"/>
      <c r="AE53" s="8"/>
      <c r="AF53" s="76"/>
      <c r="AG53" s="8"/>
    </row>
    <row r="54" spans="1:33" s="62" customFormat="1" ht="15" hidden="1" customHeight="1" x14ac:dyDescent="0.5">
      <c r="A54" s="30" t="s">
        <v>40</v>
      </c>
      <c r="B54" s="67"/>
      <c r="C54" s="71" t="s">
        <v>165</v>
      </c>
      <c r="D54" s="72">
        <f>IF($AF$62=1,F45,IF($AF$62=2,F46,IF($AF$62=3,F47,IF($AF$62=4,F48,0))))</f>
        <v>20</v>
      </c>
      <c r="E54" s="67"/>
      <c r="F54" s="67"/>
      <c r="G54" s="9"/>
      <c r="H54" s="9"/>
      <c r="I54" s="8"/>
      <c r="J54" s="8"/>
      <c r="K54" s="8"/>
      <c r="L54" s="8"/>
      <c r="M54" s="8"/>
      <c r="N54" s="8"/>
      <c r="O54" s="8"/>
      <c r="P54" s="8"/>
      <c r="Q54" s="8"/>
      <c r="R54" s="8"/>
      <c r="S54" s="8"/>
      <c r="T54" s="8"/>
      <c r="U54" s="8"/>
      <c r="V54" s="8"/>
      <c r="W54" s="8"/>
      <c r="X54" s="8"/>
      <c r="Y54" s="8"/>
      <c r="Z54" s="8"/>
      <c r="AA54" s="8"/>
      <c r="AB54" s="8"/>
      <c r="AC54" s="8"/>
      <c r="AD54" s="8"/>
      <c r="AE54" s="8"/>
      <c r="AF54" s="76"/>
      <c r="AG54" s="8"/>
    </row>
    <row r="55" spans="1:33" s="62" customFormat="1" ht="15" hidden="1" customHeight="1" x14ac:dyDescent="0.5">
      <c r="A55" s="30" t="s">
        <v>40</v>
      </c>
      <c r="B55" s="67"/>
      <c r="C55" s="71" t="s">
        <v>166</v>
      </c>
      <c r="D55" s="72">
        <f>IF($AF$62=1,G45,IF($AF$62=2,G46,IF($AF$62=3,G47,IF($AF$62=4,G48,0))))</f>
        <v>25</v>
      </c>
      <c r="E55" s="67"/>
      <c r="F55" s="67"/>
      <c r="G55" s="9"/>
      <c r="H55" s="9"/>
      <c r="I55" s="8"/>
      <c r="J55" s="8"/>
      <c r="K55" s="8"/>
      <c r="L55" s="8"/>
      <c r="M55" s="8"/>
      <c r="N55" s="8"/>
      <c r="O55" s="8"/>
      <c r="P55" s="8"/>
      <c r="Q55" s="8"/>
      <c r="R55" s="8"/>
      <c r="S55" s="8"/>
      <c r="T55" s="8"/>
      <c r="U55" s="8"/>
      <c r="V55" s="8"/>
      <c r="W55" s="8"/>
      <c r="X55" s="8"/>
      <c r="Y55" s="8"/>
      <c r="Z55" s="8"/>
      <c r="AA55" s="8"/>
      <c r="AB55" s="8"/>
      <c r="AC55" s="8"/>
      <c r="AD55" s="8"/>
      <c r="AE55" s="8"/>
      <c r="AF55" s="76"/>
      <c r="AG55" s="8"/>
    </row>
    <row r="56" spans="1:33" s="62" customFormat="1" ht="15" customHeight="1" x14ac:dyDescent="0.5">
      <c r="A56" s="30"/>
      <c r="B56" s="67"/>
      <c r="C56" s="67"/>
      <c r="D56" s="67"/>
      <c r="E56" s="67"/>
      <c r="F56" s="67"/>
      <c r="G56" s="9" t="str">
        <f>IF($G$14 = 1,"SELECTED","")</f>
        <v/>
      </c>
      <c r="H56" s="9" t="str">
        <f>IF($G$14 = 2,"SELECTED","")</f>
        <v/>
      </c>
      <c r="I56" s="9" t="str">
        <f>IF($G$14 = 3,"SELECTED","")</f>
        <v/>
      </c>
      <c r="J56" s="9" t="str">
        <f>IF($G$14 = 4,"SELECTED","")</f>
        <v/>
      </c>
      <c r="K56" s="9" t="str">
        <f>IF($G$14 = 5,"SELECTED","")</f>
        <v/>
      </c>
      <c r="L56" s="9"/>
      <c r="M56" s="9"/>
      <c r="N56" s="9"/>
      <c r="O56" s="9"/>
      <c r="P56" s="9" t="str">
        <f>IF($G$14 = 6,"SELECTED","")</f>
        <v/>
      </c>
      <c r="Q56" s="9"/>
      <c r="R56" s="9"/>
      <c r="S56" s="9" t="str">
        <f>IF($G$14 = 7,"SELECTED","")</f>
        <v/>
      </c>
      <c r="T56" s="9" t="str">
        <f>IF($G$14 = 8,"SELECTED","")</f>
        <v/>
      </c>
      <c r="U56" s="9" t="str">
        <f>IF($G$14 = 9,"SELECTED","")</f>
        <v/>
      </c>
      <c r="V56" s="9" t="str">
        <f>IF($G$14 = 10,"SELECTED","")</f>
        <v/>
      </c>
      <c r="W56" s="9" t="str">
        <f>IF($G$14 = 11,"SELECTED","")</f>
        <v/>
      </c>
      <c r="X56" s="9" t="str">
        <f>IF($G$14 = 12,"SELECTED","")</f>
        <v/>
      </c>
      <c r="Y56" s="9" t="str">
        <f>IF($G$14 = 13,"SELECTED","")</f>
        <v/>
      </c>
      <c r="Z56" s="9" t="str">
        <f>IF($G$14 = 14,"SELECTED","")</f>
        <v>SELECTED</v>
      </c>
      <c r="AA56" s="9" t="str">
        <f>IF($G$14 = 15,"SELECTED","")</f>
        <v/>
      </c>
      <c r="AB56" s="9"/>
      <c r="AC56" s="9"/>
      <c r="AD56" s="9"/>
      <c r="AE56" s="8"/>
      <c r="AF56" s="76"/>
      <c r="AG56" s="8"/>
    </row>
    <row r="57" spans="1:33" s="62" customFormat="1" ht="15" customHeight="1" x14ac:dyDescent="0.5">
      <c r="A57" s="30"/>
      <c r="B57" s="67"/>
      <c r="C57" s="67"/>
      <c r="D57" s="67"/>
      <c r="E57" s="67"/>
      <c r="F57" s="94" t="s">
        <v>43</v>
      </c>
      <c r="G57" s="10" t="s">
        <v>16</v>
      </c>
      <c r="H57" s="141" t="s">
        <v>24</v>
      </c>
      <c r="I57" s="141"/>
      <c r="J57" s="141"/>
      <c r="K57" s="12" t="s">
        <v>179</v>
      </c>
      <c r="L57" s="12"/>
      <c r="M57" s="12"/>
      <c r="N57" s="12"/>
      <c r="O57" s="12"/>
      <c r="P57" s="142" t="s">
        <v>119</v>
      </c>
      <c r="Q57" s="142"/>
      <c r="R57" s="142"/>
      <c r="S57" s="142"/>
      <c r="T57" s="142"/>
      <c r="U57" s="142"/>
      <c r="V57" s="142"/>
      <c r="W57" s="136" t="s">
        <v>120</v>
      </c>
      <c r="X57" s="136"/>
      <c r="Y57" s="136"/>
      <c r="Z57" s="136"/>
      <c r="AA57" s="136"/>
      <c r="AB57" s="128"/>
      <c r="AC57" s="132" t="s">
        <v>204</v>
      </c>
      <c r="AD57" s="130" t="s">
        <v>203</v>
      </c>
      <c r="AE57" s="17" t="s">
        <v>14</v>
      </c>
      <c r="AF57" s="77" t="s">
        <v>91</v>
      </c>
      <c r="AG57" s="78" t="s">
        <v>92</v>
      </c>
    </row>
    <row r="58" spans="1:33" ht="15" customHeight="1" x14ac:dyDescent="0.5">
      <c r="A58" s="62"/>
      <c r="B58" s="1" t="s">
        <v>97</v>
      </c>
      <c r="C58" s="67"/>
      <c r="D58" s="67"/>
      <c r="E58" s="67"/>
      <c r="F58" s="92"/>
      <c r="G58" s="10" t="s">
        <v>93</v>
      </c>
      <c r="H58" s="11" t="s">
        <v>60</v>
      </c>
      <c r="I58" s="11" t="s">
        <v>61</v>
      </c>
      <c r="J58" s="32" t="s">
        <v>62</v>
      </c>
      <c r="K58" s="12" t="s">
        <v>178</v>
      </c>
      <c r="L58" s="12" t="s">
        <v>180</v>
      </c>
      <c r="M58" s="12" t="s">
        <v>181</v>
      </c>
      <c r="N58" s="12" t="s">
        <v>206</v>
      </c>
      <c r="O58" s="12" t="s">
        <v>207</v>
      </c>
      <c r="P58" s="13" t="s">
        <v>156</v>
      </c>
      <c r="Q58" s="113" t="s">
        <v>159</v>
      </c>
      <c r="R58" s="114" t="s">
        <v>157</v>
      </c>
      <c r="S58" s="14" t="s">
        <v>158</v>
      </c>
      <c r="T58" s="15" t="s">
        <v>25</v>
      </c>
      <c r="U58" s="14" t="s">
        <v>88</v>
      </c>
      <c r="V58" s="61" t="s">
        <v>87</v>
      </c>
      <c r="W58" s="16" t="s">
        <v>32</v>
      </c>
      <c r="X58" s="16" t="s">
        <v>173</v>
      </c>
      <c r="Y58" s="16" t="s">
        <v>174</v>
      </c>
      <c r="Z58" s="16" t="s">
        <v>33</v>
      </c>
      <c r="AA58" s="16" t="s">
        <v>205</v>
      </c>
      <c r="AB58" s="16">
        <v>18</v>
      </c>
      <c r="AC58" s="133"/>
      <c r="AD58" s="131"/>
      <c r="AE58" s="17"/>
      <c r="AF58" s="77"/>
      <c r="AG58" s="78"/>
    </row>
    <row r="59" spans="1:33" ht="12.75" customHeight="1" x14ac:dyDescent="0.5">
      <c r="A59" s="62"/>
      <c r="D59" s="81"/>
      <c r="E59" s="81"/>
      <c r="F59" s="93"/>
      <c r="G59" s="18"/>
      <c r="H59" s="19"/>
      <c r="I59" s="19"/>
      <c r="J59" s="19"/>
      <c r="K59" s="20"/>
      <c r="L59" s="35"/>
      <c r="M59" s="35"/>
      <c r="N59" s="35"/>
      <c r="O59" s="35"/>
      <c r="P59" s="21"/>
      <c r="Q59" s="36"/>
      <c r="R59" s="36"/>
      <c r="S59" s="21"/>
      <c r="T59" s="21"/>
      <c r="U59" s="21"/>
      <c r="V59" s="36"/>
      <c r="W59" s="22"/>
      <c r="X59" s="37"/>
      <c r="Y59" s="22"/>
      <c r="Z59" s="22"/>
      <c r="AA59" s="22"/>
      <c r="AB59" s="37"/>
      <c r="AC59" s="33"/>
      <c r="AD59" s="134"/>
      <c r="AE59" s="23"/>
      <c r="AF59" s="79"/>
      <c r="AG59" s="36"/>
    </row>
    <row r="60" spans="1:33" x14ac:dyDescent="0.5">
      <c r="A60" s="62"/>
      <c r="F60" s="93"/>
      <c r="G60" s="33"/>
      <c r="H60" s="34"/>
      <c r="I60" s="34"/>
      <c r="J60" s="34"/>
      <c r="K60" s="35"/>
      <c r="L60" s="35"/>
      <c r="M60" s="35"/>
      <c r="N60" s="35"/>
      <c r="O60" s="35"/>
      <c r="P60" s="36"/>
      <c r="Q60" s="36"/>
      <c r="R60" s="36"/>
      <c r="S60" s="36"/>
      <c r="T60" s="36"/>
      <c r="U60" s="36"/>
      <c r="V60" s="36"/>
      <c r="W60" s="37"/>
      <c r="X60" s="37"/>
      <c r="Y60" s="37"/>
      <c r="Z60" s="37"/>
      <c r="AA60" s="37"/>
      <c r="AB60" s="37"/>
      <c r="AC60" s="33"/>
      <c r="AD60" s="134"/>
      <c r="AE60" s="38"/>
      <c r="AF60" s="79"/>
      <c r="AG60" s="36"/>
    </row>
    <row r="61" spans="1:33" x14ac:dyDescent="0.5">
      <c r="B61" s="1" t="s">
        <v>0</v>
      </c>
      <c r="F61" s="93"/>
      <c r="G61" s="33"/>
      <c r="H61" s="34"/>
      <c r="I61" s="34"/>
      <c r="J61" s="34"/>
      <c r="K61" s="35"/>
      <c r="L61" s="35"/>
      <c r="M61" s="35"/>
      <c r="N61" s="35"/>
      <c r="O61" s="35"/>
      <c r="P61" s="36"/>
      <c r="Q61" s="36"/>
      <c r="R61" s="36"/>
      <c r="S61" s="36"/>
      <c r="T61" s="36"/>
      <c r="U61" s="36"/>
      <c r="V61" s="36"/>
      <c r="W61" s="37"/>
      <c r="X61" s="37"/>
      <c r="Y61" s="37"/>
      <c r="Z61" s="37"/>
      <c r="AA61" s="37"/>
      <c r="AB61" s="37"/>
      <c r="AC61" s="33"/>
      <c r="AD61" s="134"/>
      <c r="AE61" s="38"/>
      <c r="AF61" s="79"/>
      <c r="AG61" s="36"/>
    </row>
    <row r="62" spans="1:33" ht="15" customHeight="1" x14ac:dyDescent="0.5">
      <c r="C62" s="2" t="s">
        <v>82</v>
      </c>
      <c r="D62" s="48"/>
      <c r="E62" s="143" t="str">
        <f>SUM(AE62:AE64) &amp; " Points"</f>
        <v>30 Points</v>
      </c>
      <c r="F62" s="93">
        <f>AE62</f>
        <v>30</v>
      </c>
      <c r="G62" s="33"/>
      <c r="H62" s="34"/>
      <c r="I62" s="34"/>
      <c r="J62" s="34"/>
      <c r="K62" s="35"/>
      <c r="L62" s="35"/>
      <c r="M62" s="35"/>
      <c r="N62" s="35"/>
      <c r="O62" s="35"/>
      <c r="P62" s="36"/>
      <c r="Q62" s="36"/>
      <c r="R62" s="36"/>
      <c r="S62" s="36"/>
      <c r="T62" s="36"/>
      <c r="U62" s="36"/>
      <c r="V62" s="36"/>
      <c r="W62" s="37"/>
      <c r="X62" s="37"/>
      <c r="Y62" s="37"/>
      <c r="Z62" s="37"/>
      <c r="AA62" s="37"/>
      <c r="AB62" s="37"/>
      <c r="AC62" s="33"/>
      <c r="AD62" s="134"/>
      <c r="AE62" s="23">
        <f>IF($AF$62=1,D45,IF($AF$62=2,D46,IF($AF$62=3,D47,IF($AF$62=4,D48,0))))</f>
        <v>30</v>
      </c>
      <c r="AF62" s="79">
        <v>1</v>
      </c>
      <c r="AG62" s="36"/>
    </row>
    <row r="63" spans="1:33" ht="18" customHeight="1" x14ac:dyDescent="0.5">
      <c r="B63" s="2"/>
      <c r="C63" s="2" t="s">
        <v>83</v>
      </c>
      <c r="E63" s="143"/>
      <c r="F63" s="93">
        <f>AE63</f>
        <v>0</v>
      </c>
      <c r="G63" s="18"/>
      <c r="H63" s="19"/>
      <c r="I63" s="19"/>
      <c r="J63" s="19"/>
      <c r="K63" s="20"/>
      <c r="L63" s="35"/>
      <c r="M63" s="35"/>
      <c r="N63" s="35"/>
      <c r="O63" s="35"/>
      <c r="P63" s="21"/>
      <c r="Q63" s="36"/>
      <c r="R63" s="36"/>
      <c r="S63" s="21"/>
      <c r="T63" s="21"/>
      <c r="U63" s="21"/>
      <c r="V63" s="36"/>
      <c r="W63" s="22"/>
      <c r="X63" s="37"/>
      <c r="Y63" s="22"/>
      <c r="Z63" s="22"/>
      <c r="AA63" s="22"/>
      <c r="AB63" s="37"/>
      <c r="AC63" s="33"/>
      <c r="AD63" s="134"/>
      <c r="AE63" s="38">
        <f>IF($AF$63=1,D52,IF($AF$63=2,D53,IF($AF$63=3,D54,IF($AF$63=4,D55,0))))</f>
        <v>0</v>
      </c>
      <c r="AF63" s="79">
        <v>1</v>
      </c>
      <c r="AG63" s="36"/>
    </row>
    <row r="64" spans="1:33" s="53" customFormat="1" ht="43.5" customHeight="1" x14ac:dyDescent="0.5">
      <c r="B64" s="52"/>
      <c r="C64" s="145" t="s">
        <v>164</v>
      </c>
      <c r="D64" s="145"/>
      <c r="E64" s="55"/>
      <c r="F64" s="93"/>
      <c r="G64" s="33"/>
      <c r="H64" s="34"/>
      <c r="I64" s="34"/>
      <c r="J64" s="34"/>
      <c r="K64" s="35"/>
      <c r="L64" s="35"/>
      <c r="M64" s="35"/>
      <c r="N64" s="35"/>
      <c r="O64" s="35"/>
      <c r="P64" s="36"/>
      <c r="Q64" s="36"/>
      <c r="R64" s="36"/>
      <c r="S64" s="36"/>
      <c r="T64" s="36"/>
      <c r="U64" s="36"/>
      <c r="V64" s="36"/>
      <c r="W64" s="37"/>
      <c r="X64" s="37"/>
      <c r="Y64" s="37"/>
      <c r="Z64" s="37"/>
      <c r="AA64" s="37"/>
      <c r="AB64" s="37"/>
      <c r="AC64" s="33"/>
      <c r="AD64" s="134"/>
      <c r="AE64" s="38"/>
      <c r="AF64" s="79"/>
      <c r="AG64" s="36"/>
    </row>
    <row r="65" spans="2:33" x14ac:dyDescent="0.5">
      <c r="F65" s="93"/>
      <c r="G65" s="18"/>
      <c r="H65" s="19"/>
      <c r="I65" s="19"/>
      <c r="J65" s="19"/>
      <c r="K65" s="20"/>
      <c r="L65" s="35"/>
      <c r="M65" s="35"/>
      <c r="N65" s="35"/>
      <c r="O65" s="35"/>
      <c r="P65" s="21"/>
      <c r="Q65" s="36"/>
      <c r="R65" s="36"/>
      <c r="S65" s="21"/>
      <c r="T65" s="21" t="s">
        <v>145</v>
      </c>
      <c r="U65" s="21" t="s">
        <v>145</v>
      </c>
      <c r="V65" s="36"/>
      <c r="W65" s="22"/>
      <c r="X65" s="37"/>
      <c r="Y65" s="22"/>
      <c r="Z65" s="22"/>
      <c r="AA65" s="22"/>
      <c r="AB65" s="37"/>
      <c r="AC65" s="33"/>
      <c r="AD65" s="134"/>
      <c r="AE65" s="38"/>
      <c r="AF65" s="79"/>
      <c r="AG65" s="36"/>
    </row>
    <row r="66" spans="2:33" x14ac:dyDescent="0.5">
      <c r="B66" s="1" t="s">
        <v>57</v>
      </c>
      <c r="F66" s="93"/>
      <c r="G66" s="18"/>
      <c r="H66" s="19"/>
      <c r="I66" s="19"/>
      <c r="J66" s="19"/>
      <c r="K66" s="20"/>
      <c r="L66" s="35"/>
      <c r="M66" s="35"/>
      <c r="N66" s="35"/>
      <c r="O66" s="35"/>
      <c r="P66" s="21"/>
      <c r="Q66" s="36"/>
      <c r="R66" s="36"/>
      <c r="S66" s="21"/>
      <c r="T66" s="21"/>
      <c r="U66" s="21"/>
      <c r="V66" s="36"/>
      <c r="W66" s="22"/>
      <c r="X66" s="37"/>
      <c r="Y66" s="22"/>
      <c r="Z66" s="22"/>
      <c r="AA66" s="22"/>
      <c r="AB66" s="37"/>
      <c r="AC66" s="33"/>
      <c r="AD66" s="134"/>
      <c r="AE66" s="38"/>
      <c r="AF66" s="79"/>
      <c r="AG66" s="36"/>
    </row>
    <row r="67" spans="2:33" ht="14.45" customHeight="1" x14ac:dyDescent="0.5">
      <c r="C67" s="2" t="s">
        <v>161</v>
      </c>
      <c r="E67" s="143" t="str">
        <f>SUM(AE67:AE70) &amp; " Points"</f>
        <v>0 Points</v>
      </c>
      <c r="F67" s="93">
        <f>IF($G$14=1,G67,IF($G$14=2,H67,IF($G$14=3,I67,IF($G$14=4,J67,IF($G$14=5,K67,IF($G$14=6,L67,IF($G$14=7,M67,IF($G$14=8,N67,IF($G$14=9,O67,IF($G$14=10,P67,IF($G$14=11,Q67,IF($G$14=12,R67,IF($G$14=13,S67,IF($G$14=14,T67,IF($G$14=15,U67,IF($G$14=16,V67,IF($G$14=17,W67,IF($G$14=18,X67,IF($G$14=19,Y67,IF($G$14=20,Z67,IF($G$14=21,AA67,IF($G$14=22,AB67,IF($G$14=23,AC67,AD67)))))))))))))))))))))))</f>
        <v>0</v>
      </c>
      <c r="G67" s="18">
        <v>0</v>
      </c>
      <c r="H67" s="19">
        <v>0</v>
      </c>
      <c r="I67" s="19">
        <v>0</v>
      </c>
      <c r="J67" s="19">
        <v>0</v>
      </c>
      <c r="K67" s="20">
        <v>0</v>
      </c>
      <c r="L67" s="35">
        <v>0</v>
      </c>
      <c r="M67" s="35">
        <v>0</v>
      </c>
      <c r="N67" s="35">
        <v>0</v>
      </c>
      <c r="O67" s="35">
        <v>0</v>
      </c>
      <c r="P67" s="21">
        <v>0</v>
      </c>
      <c r="Q67" s="36">
        <v>0</v>
      </c>
      <c r="R67" s="36">
        <v>0</v>
      </c>
      <c r="S67" s="21">
        <v>0</v>
      </c>
      <c r="T67" s="21">
        <v>0</v>
      </c>
      <c r="U67" s="21">
        <v>0</v>
      </c>
      <c r="V67" s="36">
        <v>0</v>
      </c>
      <c r="W67" s="22">
        <v>0</v>
      </c>
      <c r="X67" s="37">
        <v>0</v>
      </c>
      <c r="Y67" s="22">
        <v>0</v>
      </c>
      <c r="Z67" s="22">
        <v>0</v>
      </c>
      <c r="AA67" s="22">
        <v>0</v>
      </c>
      <c r="AB67" s="37">
        <v>0</v>
      </c>
      <c r="AC67" s="33">
        <v>0</v>
      </c>
      <c r="AD67" s="134">
        <v>0</v>
      </c>
      <c r="AE67" s="38">
        <f>IF($AF$67=AG67,F67,0)</f>
        <v>0</v>
      </c>
      <c r="AF67" s="79">
        <v>1</v>
      </c>
      <c r="AG67" s="36">
        <v>1</v>
      </c>
    </row>
    <row r="68" spans="2:33" ht="14.45" customHeight="1" x14ac:dyDescent="0.5">
      <c r="C68" s="2" t="s">
        <v>162</v>
      </c>
      <c r="E68" s="143"/>
      <c r="F68" s="93">
        <f>IF($G$14=1,G68,IF($G$14=2,H68,IF($G$14=3,I68,IF($G$14=4,J68,IF($G$14=5,K68,IF($G$14=6,L68,IF($G$14=7,M68,IF($G$14=8,N68,IF($G$14=9,O68,IF($G$14=10,P68,IF($G$14=11,Q68,IF($G$14=12,R68,IF($G$14=13,S68,IF($G$14=14,T68,IF($G$14=15,U68,IF($G$14=16,V68,IF($G$14=17,W68,IF($G$14=18,X68,IF($G$14=19,Y68,IF($G$14=20,Z68,IF($G$14=21,AA68,IF($G$14=22,AB68,IF($G$14=23,AC68,AD68)))))))))))))))))))))))</f>
        <v>35</v>
      </c>
      <c r="G68" s="33">
        <v>90</v>
      </c>
      <c r="H68" s="34">
        <v>30</v>
      </c>
      <c r="I68" s="34">
        <v>30</v>
      </c>
      <c r="J68" s="34">
        <v>30</v>
      </c>
      <c r="K68" s="35">
        <v>30</v>
      </c>
      <c r="L68" s="35">
        <v>30</v>
      </c>
      <c r="M68" s="35">
        <v>30</v>
      </c>
      <c r="N68" s="35">
        <v>30</v>
      </c>
      <c r="O68" s="35">
        <v>30</v>
      </c>
      <c r="P68" s="36">
        <v>30</v>
      </c>
      <c r="Q68" s="36">
        <v>35</v>
      </c>
      <c r="R68" s="36">
        <v>35</v>
      </c>
      <c r="S68" s="36">
        <v>35</v>
      </c>
      <c r="T68" s="36">
        <v>35</v>
      </c>
      <c r="U68" s="36">
        <v>25</v>
      </c>
      <c r="V68" s="36">
        <v>30</v>
      </c>
      <c r="W68" s="37">
        <v>30</v>
      </c>
      <c r="X68" s="37">
        <v>20</v>
      </c>
      <c r="Y68" s="37">
        <v>20</v>
      </c>
      <c r="Z68" s="37">
        <v>15</v>
      </c>
      <c r="AA68" s="37">
        <v>10</v>
      </c>
      <c r="AB68" s="37">
        <v>10</v>
      </c>
      <c r="AC68" s="33">
        <v>30</v>
      </c>
      <c r="AD68" s="134">
        <v>30</v>
      </c>
      <c r="AE68" s="38">
        <f>IF($AF$67=AG68,F68,0)</f>
        <v>0</v>
      </c>
      <c r="AF68" s="79"/>
      <c r="AG68" s="36">
        <v>2</v>
      </c>
    </row>
    <row r="69" spans="2:33" ht="14.45" customHeight="1" x14ac:dyDescent="0.5">
      <c r="C69" s="2" t="s">
        <v>58</v>
      </c>
      <c r="E69" s="143"/>
      <c r="F69" s="93">
        <f>IF($G$14=1,G69,IF($G$14=2,H69,IF($G$14=3,I69,IF($G$14=4,J69,IF($G$14=5,K69,IF($G$14=6,L69,IF($G$14=7,M69,IF($G$14=8,N69,IF($G$14=9,O69,IF($G$14=10,P69,IF($G$14=11,Q69,IF($G$14=12,R69,IF($G$14=13,S69,IF($G$14=14,T69,IF($G$14=15,U69,IF($G$14=16,V69,IF($G$14=17,W69,IF($G$14=18,X69,IF($G$14=19,Y69,IF($G$14=20,Z69,IF($G$14=21,AA69,IF($G$14=22,AB69,IF($G$14=23,AC69,AD69)))))))))))))))))))))))</f>
        <v>70</v>
      </c>
      <c r="G69" s="33">
        <v>90</v>
      </c>
      <c r="H69" s="34">
        <v>70</v>
      </c>
      <c r="I69" s="34">
        <v>70</v>
      </c>
      <c r="J69" s="34">
        <v>70</v>
      </c>
      <c r="K69" s="35">
        <v>70</v>
      </c>
      <c r="L69" s="35">
        <v>70</v>
      </c>
      <c r="M69" s="35">
        <v>70</v>
      </c>
      <c r="N69" s="35">
        <v>70</v>
      </c>
      <c r="O69" s="35">
        <v>70</v>
      </c>
      <c r="P69" s="36">
        <v>70</v>
      </c>
      <c r="Q69" s="36">
        <v>70</v>
      </c>
      <c r="R69" s="36">
        <v>70</v>
      </c>
      <c r="S69" s="36">
        <v>70</v>
      </c>
      <c r="T69" s="36">
        <v>70</v>
      </c>
      <c r="U69" s="36">
        <v>70</v>
      </c>
      <c r="V69" s="36">
        <v>70</v>
      </c>
      <c r="W69" s="37">
        <v>70</v>
      </c>
      <c r="X69" s="37">
        <v>60</v>
      </c>
      <c r="Y69" s="37">
        <v>60</v>
      </c>
      <c r="Z69" s="37">
        <v>55</v>
      </c>
      <c r="AA69" s="37">
        <v>50</v>
      </c>
      <c r="AB69" s="37">
        <v>50</v>
      </c>
      <c r="AC69" s="33">
        <v>70</v>
      </c>
      <c r="AD69" s="134">
        <v>70</v>
      </c>
      <c r="AE69" s="38">
        <f>IF($AF$67=AG69,F69,0)</f>
        <v>0</v>
      </c>
      <c r="AF69" s="79"/>
      <c r="AG69" s="36">
        <v>3</v>
      </c>
    </row>
    <row r="70" spans="2:33" s="62" customFormat="1" ht="13.7" customHeight="1" x14ac:dyDescent="0.5">
      <c r="B70" s="57"/>
      <c r="C70" s="62" t="s">
        <v>160</v>
      </c>
      <c r="E70" s="111"/>
      <c r="F70" s="93">
        <f>IF($G$14=1,G70,IF($G$14=2,H70,IF($G$14=3,I70,IF($G$14=4,J70,IF($G$14=5,K70,IF($G$14=6,L70,IF($G$14=7,M70,IF($G$14=8,N70,IF($G$14=9,O70,IF($G$14=10,P70,IF($G$14=11,Q70,IF($G$14=12,R70,IF($G$14=13,S70,IF($G$14=14,T70,IF($G$14=15,U70,IF($G$14=16,V70,IF($G$14=17,W70,IF($G$14=18,X70,IF($G$14=19,Y70,IF($G$14=20,Z70,IF($G$14=21,AA70,IF($G$14=22,AB70,IF($G$14=23,AC70,AD70)))))))))))))))))))))))</f>
        <v>90</v>
      </c>
      <c r="G70" s="33">
        <v>0</v>
      </c>
      <c r="H70" s="34">
        <v>90</v>
      </c>
      <c r="I70" s="34">
        <v>90</v>
      </c>
      <c r="J70" s="34">
        <v>90</v>
      </c>
      <c r="K70" s="35">
        <v>90</v>
      </c>
      <c r="L70" s="35">
        <v>90</v>
      </c>
      <c r="M70" s="35">
        <v>90</v>
      </c>
      <c r="N70" s="35">
        <v>90</v>
      </c>
      <c r="O70" s="35">
        <v>90</v>
      </c>
      <c r="P70" s="36">
        <v>90</v>
      </c>
      <c r="Q70" s="36">
        <v>90</v>
      </c>
      <c r="R70" s="36">
        <v>90</v>
      </c>
      <c r="S70" s="36">
        <v>90</v>
      </c>
      <c r="T70" s="36">
        <v>90</v>
      </c>
      <c r="U70" s="36">
        <v>90</v>
      </c>
      <c r="V70" s="36">
        <v>90</v>
      </c>
      <c r="W70" s="37">
        <v>90</v>
      </c>
      <c r="X70" s="37">
        <v>90</v>
      </c>
      <c r="Y70" s="37">
        <v>90</v>
      </c>
      <c r="Z70" s="37">
        <v>90</v>
      </c>
      <c r="AA70" s="37">
        <v>90</v>
      </c>
      <c r="AB70" s="37">
        <v>90</v>
      </c>
      <c r="AC70" s="33">
        <v>90</v>
      </c>
      <c r="AD70" s="134">
        <v>90</v>
      </c>
      <c r="AE70" s="38">
        <f>IF($AF$67=AG70,F70,0)</f>
        <v>0</v>
      </c>
      <c r="AF70" s="110"/>
      <c r="AG70" s="36">
        <v>4</v>
      </c>
    </row>
    <row r="71" spans="2:33" x14ac:dyDescent="0.5">
      <c r="F71" s="93"/>
      <c r="G71" s="18"/>
      <c r="H71" s="19"/>
      <c r="I71" s="19"/>
      <c r="J71" s="19"/>
      <c r="K71" s="20"/>
      <c r="L71" s="35"/>
      <c r="M71" s="35"/>
      <c r="N71" s="35"/>
      <c r="O71" s="35"/>
      <c r="P71" s="21"/>
      <c r="Q71" s="36"/>
      <c r="R71" s="36"/>
      <c r="S71" s="21"/>
      <c r="T71" s="21"/>
      <c r="U71" s="21"/>
      <c r="V71" s="36"/>
      <c r="W71" s="22"/>
      <c r="X71" s="37"/>
      <c r="Y71" s="22"/>
      <c r="Z71" s="22"/>
      <c r="AA71" s="22"/>
      <c r="AB71" s="37"/>
      <c r="AC71" s="33"/>
      <c r="AD71" s="134"/>
      <c r="AE71" s="38"/>
      <c r="AF71" s="79"/>
      <c r="AG71" s="36"/>
    </row>
    <row r="72" spans="2:33" x14ac:dyDescent="0.5">
      <c r="B72" s="1" t="s">
        <v>13</v>
      </c>
      <c r="F72" s="93"/>
      <c r="G72" s="18"/>
      <c r="H72" s="19"/>
      <c r="I72" s="19"/>
      <c r="J72" s="19"/>
      <c r="K72" s="20"/>
      <c r="L72" s="35"/>
      <c r="M72" s="35"/>
      <c r="N72" s="35"/>
      <c r="O72" s="35"/>
      <c r="P72" s="21"/>
      <c r="Q72" s="36"/>
      <c r="R72" s="36"/>
      <c r="S72" s="21"/>
      <c r="T72" s="21"/>
      <c r="U72" s="21"/>
      <c r="V72" s="36"/>
      <c r="W72" s="22"/>
      <c r="X72" s="37"/>
      <c r="Y72" s="22"/>
      <c r="Z72" s="22"/>
      <c r="AA72" s="22"/>
      <c r="AB72" s="37"/>
      <c r="AC72" s="33"/>
      <c r="AD72" s="134"/>
      <c r="AE72" s="38"/>
      <c r="AF72" s="79"/>
      <c r="AG72" s="36"/>
    </row>
    <row r="73" spans="2:33" x14ac:dyDescent="0.5">
      <c r="C73" s="2" t="s">
        <v>108</v>
      </c>
      <c r="E73" s="143" t="str">
        <f>SUM(AE73:AE75) &amp; " Points"</f>
        <v>0 Points</v>
      </c>
      <c r="F73" s="93">
        <f>IF($G$14=1,G73,IF($G$14=2,H73,IF($G$14=3,I73,IF($G$14=4,J73,IF($G$14=5,K73,IF($G$14=6,L73,IF($G$14=7,M73,IF($G$14=8,N73,IF($G$14=9,O73,IF($G$14=10,P73,IF($G$14=11,Q73,IF($G$14=12,R73,IF($G$14=13,S73,IF($G$14=14,T73,IF($G$14=15,U73,IF($G$14=16,V73,IF($G$14=17,W73,IF($G$14=18,X73,IF($G$14=19,Y73,IF($G$14=20,Z73,IF($G$14=21,AA73,IF($G$14=22,AB73,IF($G$14=23,AC73,AD73)))))))))))))))))))))))</f>
        <v>0</v>
      </c>
      <c r="G73" s="18">
        <v>0</v>
      </c>
      <c r="H73" s="19">
        <v>0</v>
      </c>
      <c r="I73" s="19">
        <v>0</v>
      </c>
      <c r="J73" s="19">
        <v>0</v>
      </c>
      <c r="K73" s="20">
        <v>0</v>
      </c>
      <c r="L73" s="35">
        <v>0</v>
      </c>
      <c r="M73" s="35">
        <v>0</v>
      </c>
      <c r="N73" s="35">
        <v>0</v>
      </c>
      <c r="O73" s="35">
        <v>0</v>
      </c>
      <c r="P73" s="21">
        <v>0</v>
      </c>
      <c r="Q73" s="36">
        <v>0</v>
      </c>
      <c r="R73" s="36">
        <v>0</v>
      </c>
      <c r="S73" s="21">
        <v>0</v>
      </c>
      <c r="T73" s="21">
        <v>0</v>
      </c>
      <c r="U73" s="21">
        <v>0</v>
      </c>
      <c r="V73" s="36">
        <v>0</v>
      </c>
      <c r="W73" s="22">
        <v>0</v>
      </c>
      <c r="X73" s="37">
        <v>0</v>
      </c>
      <c r="Y73" s="22">
        <v>0</v>
      </c>
      <c r="Z73" s="22">
        <v>0</v>
      </c>
      <c r="AA73" s="22">
        <v>0</v>
      </c>
      <c r="AB73" s="37">
        <v>0</v>
      </c>
      <c r="AC73" s="33">
        <v>0</v>
      </c>
      <c r="AD73" s="134">
        <v>0</v>
      </c>
      <c r="AE73" s="38">
        <f>IF($AF$73=AG73,F73,0)</f>
        <v>0</v>
      </c>
      <c r="AF73" s="79">
        <v>1</v>
      </c>
      <c r="AG73" s="36">
        <v>1</v>
      </c>
    </row>
    <row r="74" spans="2:33" x14ac:dyDescent="0.5">
      <c r="C74" s="2" t="s">
        <v>109</v>
      </c>
      <c r="E74" s="143"/>
      <c r="F74" s="93">
        <f>IF($G$14=1,G74,IF($G$14=2,H74,IF($G$14=3,I74,IF($G$14=4,J74,IF($G$14=5,K74,IF($G$14=6,L74,IF($G$14=7,M74,IF($G$14=8,N74,IF($G$14=9,O74,IF($G$14=10,P74,IF($G$14=11,Q74,IF($G$14=12,R74,IF($G$14=13,S74,IF($G$14=14,T74,IF($G$14=15,U74,IF($G$14=16,V74,IF($G$14=17,W74,IF($G$14=18,X74,IF($G$14=19,Y74,IF($G$14=20,Z74,IF($G$14=21,AA74,IF($G$14=22,AB74,IF($G$14=23,AC74,AD74)))))))))))))))))))))))</f>
        <v>5</v>
      </c>
      <c r="G74" s="18">
        <v>5</v>
      </c>
      <c r="H74" s="19">
        <v>5</v>
      </c>
      <c r="I74" s="19">
        <v>5</v>
      </c>
      <c r="J74" s="19">
        <v>5</v>
      </c>
      <c r="K74" s="20">
        <v>5</v>
      </c>
      <c r="L74" s="35">
        <v>5</v>
      </c>
      <c r="M74" s="35">
        <v>5</v>
      </c>
      <c r="N74" s="35">
        <v>5</v>
      </c>
      <c r="O74" s="35">
        <v>5</v>
      </c>
      <c r="P74" s="21">
        <v>5</v>
      </c>
      <c r="Q74" s="36">
        <v>5</v>
      </c>
      <c r="R74" s="36">
        <v>5</v>
      </c>
      <c r="S74" s="21">
        <v>5</v>
      </c>
      <c r="T74" s="21">
        <v>5</v>
      </c>
      <c r="U74" s="21">
        <v>5</v>
      </c>
      <c r="V74" s="36">
        <v>5</v>
      </c>
      <c r="W74" s="22">
        <v>5</v>
      </c>
      <c r="X74" s="37">
        <v>5</v>
      </c>
      <c r="Y74" s="22">
        <v>5</v>
      </c>
      <c r="Z74" s="22">
        <v>5</v>
      </c>
      <c r="AA74" s="22">
        <v>5</v>
      </c>
      <c r="AB74" s="37">
        <v>5</v>
      </c>
      <c r="AC74" s="33">
        <v>5</v>
      </c>
      <c r="AD74" s="134">
        <v>5</v>
      </c>
      <c r="AE74" s="38">
        <f>IF($AF$73=AG74,F74,0)</f>
        <v>0</v>
      </c>
      <c r="AF74" s="79"/>
      <c r="AG74" s="36">
        <v>2</v>
      </c>
    </row>
    <row r="75" spans="2:33" x14ac:dyDescent="0.5">
      <c r="C75" s="2" t="s">
        <v>110</v>
      </c>
      <c r="E75" s="143"/>
      <c r="F75" s="93">
        <f>IF($G$14=1,G75,IF($G$14=2,H75,IF($G$14=3,I75,IF($G$14=4,J75,IF($G$14=5,K75,IF($G$14=6,L75,IF($G$14=7,M75,IF($G$14=8,N75,IF($G$14=9,O75,IF($G$14=10,P75,IF($G$14=11,Q75,IF($G$14=12,R75,IF($G$14=13,S75,IF($G$14=14,T75,IF($G$14=15,U75,IF($G$14=16,V75,IF($G$14=17,W75,IF($G$14=18,X75,IF($G$14=19,Y75,IF($G$14=20,Z75,IF($G$14=21,AA75,IF($G$14=22,AB75,IF($G$14=23,AC75,AD75)))))))))))))))))))))))</f>
        <v>10</v>
      </c>
      <c r="G75" s="33">
        <v>10</v>
      </c>
      <c r="H75" s="34">
        <v>10</v>
      </c>
      <c r="I75" s="34">
        <v>10</v>
      </c>
      <c r="J75" s="34">
        <v>10</v>
      </c>
      <c r="K75" s="35">
        <v>10</v>
      </c>
      <c r="L75" s="35">
        <v>10</v>
      </c>
      <c r="M75" s="35">
        <v>10</v>
      </c>
      <c r="N75" s="35">
        <v>10</v>
      </c>
      <c r="O75" s="35">
        <v>10</v>
      </c>
      <c r="P75" s="36">
        <v>10</v>
      </c>
      <c r="Q75" s="36">
        <v>10</v>
      </c>
      <c r="R75" s="36">
        <v>10</v>
      </c>
      <c r="S75" s="36">
        <v>10</v>
      </c>
      <c r="T75" s="36">
        <v>10</v>
      </c>
      <c r="U75" s="36">
        <v>10</v>
      </c>
      <c r="V75" s="36">
        <v>10</v>
      </c>
      <c r="W75" s="37">
        <v>10</v>
      </c>
      <c r="X75" s="37">
        <v>10</v>
      </c>
      <c r="Y75" s="37">
        <v>10</v>
      </c>
      <c r="Z75" s="37">
        <v>10</v>
      </c>
      <c r="AA75" s="37">
        <v>10</v>
      </c>
      <c r="AB75" s="37">
        <v>10</v>
      </c>
      <c r="AC75" s="33">
        <v>10</v>
      </c>
      <c r="AD75" s="134">
        <v>10</v>
      </c>
      <c r="AE75" s="38">
        <f>IF($AF$73=AG75,F75,0)</f>
        <v>0</v>
      </c>
      <c r="AF75" s="79"/>
      <c r="AG75" s="36">
        <v>3</v>
      </c>
    </row>
    <row r="76" spans="2:33" x14ac:dyDescent="0.5">
      <c r="F76" s="93"/>
      <c r="G76" s="18"/>
      <c r="H76" s="19"/>
      <c r="I76" s="19"/>
      <c r="J76" s="19"/>
      <c r="K76" s="20"/>
      <c r="L76" s="35"/>
      <c r="M76" s="35"/>
      <c r="N76" s="35"/>
      <c r="O76" s="35"/>
      <c r="P76" s="21"/>
      <c r="Q76" s="36"/>
      <c r="R76" s="36"/>
      <c r="S76" s="21"/>
      <c r="T76" s="21"/>
      <c r="U76" s="21"/>
      <c r="V76" s="36"/>
      <c r="W76" s="22"/>
      <c r="X76" s="37"/>
      <c r="Y76" s="22"/>
      <c r="Z76" s="22"/>
      <c r="AA76" s="22"/>
      <c r="AB76" s="37"/>
      <c r="AC76" s="33"/>
      <c r="AD76" s="134"/>
      <c r="AE76" s="38"/>
      <c r="AF76" s="79"/>
      <c r="AG76" s="36"/>
    </row>
    <row r="77" spans="2:33" x14ac:dyDescent="0.5">
      <c r="B77" s="1" t="s">
        <v>1</v>
      </c>
      <c r="F77" s="93"/>
      <c r="G77" s="18"/>
      <c r="H77" s="19"/>
      <c r="I77" s="19"/>
      <c r="J77" s="19"/>
      <c r="K77" s="20"/>
      <c r="L77" s="35"/>
      <c r="M77" s="35"/>
      <c r="N77" s="35"/>
      <c r="O77" s="35"/>
      <c r="P77" s="21"/>
      <c r="Q77" s="36"/>
      <c r="R77" s="36"/>
      <c r="S77" s="21"/>
      <c r="T77" s="21"/>
      <c r="U77" s="21"/>
      <c r="V77" s="36"/>
      <c r="W77" s="22"/>
      <c r="X77" s="37"/>
      <c r="Y77" s="22"/>
      <c r="Z77" s="22"/>
      <c r="AA77" s="22"/>
      <c r="AB77" s="37"/>
      <c r="AC77" s="33"/>
      <c r="AD77" s="134"/>
      <c r="AE77" s="38"/>
      <c r="AF77" s="79"/>
      <c r="AG77" s="36"/>
    </row>
    <row r="78" spans="2:33" x14ac:dyDescent="0.5">
      <c r="C78" s="2" t="s">
        <v>129</v>
      </c>
      <c r="E78" s="143" t="str">
        <f>SUM(AE78:AE81) &amp; " Points"</f>
        <v>0 Points</v>
      </c>
      <c r="F78" s="93">
        <f>IF($G$14=1,G78,IF($G$14=2,H78,IF($G$14=3,I78,IF($G$14=4,J78,IF($G$14=5,K78,IF($G$14=6,L78,IF($G$14=7,M78,IF($G$14=8,N78,IF($G$14=9,O78,IF($G$14=10,P78,IF($G$14=11,Q78,IF($G$14=12,R78,IF($G$14=13,S78,IF($G$14=14,T78,IF($G$14=15,U78,IF($G$14=16,V78,IF($G$14=17,W78,IF($G$14=18,X78,IF($G$14=19,Y78,IF($G$14=20,Z78,IF($G$14=21,AA78,IF($G$14=22,AB78,IF($G$14=23,AC78,AD78)))))))))))))))))))))))</f>
        <v>0</v>
      </c>
      <c r="G78" s="18">
        <v>0</v>
      </c>
      <c r="H78" s="19">
        <v>0</v>
      </c>
      <c r="I78" s="19">
        <v>0</v>
      </c>
      <c r="J78" s="19">
        <v>0</v>
      </c>
      <c r="K78" s="20">
        <v>0</v>
      </c>
      <c r="L78" s="35">
        <v>0</v>
      </c>
      <c r="M78" s="35">
        <v>0</v>
      </c>
      <c r="N78" s="35">
        <v>0</v>
      </c>
      <c r="O78" s="35">
        <v>0</v>
      </c>
      <c r="P78" s="21">
        <v>0</v>
      </c>
      <c r="Q78" s="36">
        <v>0</v>
      </c>
      <c r="R78" s="36">
        <v>0</v>
      </c>
      <c r="S78" s="21">
        <v>0</v>
      </c>
      <c r="T78" s="21">
        <v>0</v>
      </c>
      <c r="U78" s="21">
        <v>10</v>
      </c>
      <c r="V78" s="36">
        <v>10</v>
      </c>
      <c r="W78" s="22">
        <v>10</v>
      </c>
      <c r="X78" s="37">
        <v>10</v>
      </c>
      <c r="Y78" s="22">
        <v>10</v>
      </c>
      <c r="Z78" s="22">
        <v>10</v>
      </c>
      <c r="AA78" s="22">
        <v>20</v>
      </c>
      <c r="AB78" s="37">
        <v>20</v>
      </c>
      <c r="AC78" s="33">
        <v>0</v>
      </c>
      <c r="AD78" s="134">
        <v>0</v>
      </c>
      <c r="AE78" s="38">
        <f>IF($AF$78=AG78,F78,0)</f>
        <v>0</v>
      </c>
      <c r="AF78" s="79">
        <v>1</v>
      </c>
      <c r="AG78" s="36">
        <v>1</v>
      </c>
    </row>
    <row r="79" spans="2:33" x14ac:dyDescent="0.5">
      <c r="C79" s="2" t="s">
        <v>130</v>
      </c>
      <c r="E79" s="143"/>
      <c r="F79" s="93">
        <f>IF($G$14=1,G79,IF($G$14=2,H79,IF($G$14=3,I79,IF($G$14=4,J79,IF($G$14=5,K79,IF($G$14=6,L79,IF($G$14=7,M79,IF($G$14=8,N79,IF($G$14=9,O79,IF($G$14=10,P79,IF($G$14=11,Q79,IF($G$14=12,R79,IF($G$14=13,S79,IF($G$14=14,T79,IF($G$14=15,U79,IF($G$14=16,V79,IF($G$14=17,W79,IF($G$14=18,X79,IF($G$14=19,Y79,IF($G$14=20,Z79,IF($G$14=21,AA79,IF($G$14=22,AB79,IF($G$14=23,AC79,AD79)))))))))))))))))))))))</f>
        <v>10</v>
      </c>
      <c r="G79" s="18">
        <v>10</v>
      </c>
      <c r="H79" s="19">
        <v>10</v>
      </c>
      <c r="I79" s="19">
        <v>10</v>
      </c>
      <c r="J79" s="19">
        <v>10</v>
      </c>
      <c r="K79" s="20">
        <v>10</v>
      </c>
      <c r="L79" s="35">
        <v>10</v>
      </c>
      <c r="M79" s="35">
        <v>10</v>
      </c>
      <c r="N79" s="35">
        <v>10</v>
      </c>
      <c r="O79" s="35">
        <v>10</v>
      </c>
      <c r="P79" s="21">
        <v>10</v>
      </c>
      <c r="Q79" s="36">
        <v>10</v>
      </c>
      <c r="R79" s="36">
        <v>10</v>
      </c>
      <c r="S79" s="21">
        <v>10</v>
      </c>
      <c r="T79" s="21">
        <v>10</v>
      </c>
      <c r="U79" s="21">
        <v>10</v>
      </c>
      <c r="V79" s="36">
        <v>10</v>
      </c>
      <c r="W79" s="22">
        <v>10</v>
      </c>
      <c r="X79" s="37">
        <v>10</v>
      </c>
      <c r="Y79" s="22">
        <v>10</v>
      </c>
      <c r="Z79" s="22">
        <v>10</v>
      </c>
      <c r="AA79" s="22">
        <v>10</v>
      </c>
      <c r="AB79" s="37">
        <v>10</v>
      </c>
      <c r="AC79" s="33">
        <v>10</v>
      </c>
      <c r="AD79" s="134">
        <v>10</v>
      </c>
      <c r="AE79" s="38">
        <f>IF($AF$78=AG79,F79,0)</f>
        <v>0</v>
      </c>
      <c r="AF79" s="79"/>
      <c r="AG79" s="36">
        <v>2</v>
      </c>
    </row>
    <row r="80" spans="2:33" x14ac:dyDescent="0.5">
      <c r="C80" s="2" t="s">
        <v>131</v>
      </c>
      <c r="E80" s="143"/>
      <c r="F80" s="93">
        <f>IF($G$14=1,G80,IF($G$14=2,H80,IF($G$14=3,I80,IF($G$14=4,J80,IF($G$14=5,K80,IF($G$14=6,L80,IF($G$14=7,M80,IF($G$14=8,N80,IF($G$14=9,O80,IF($G$14=10,P80,IF($G$14=11,Q80,IF($G$14=12,R80,IF($G$14=13,S80,IF($G$14=14,T80,IF($G$14=15,U80,IF($G$14=16,V80,IF($G$14=17,W80,IF($G$14=18,X80,IF($G$14=19,Y80,IF($G$14=20,Z80,IF($G$14=21,AA80,IF($G$14=22,AB80,IF($G$14=23,AC80,AD80)))))))))))))))))))))))</f>
        <v>40</v>
      </c>
      <c r="G80" s="18">
        <v>40</v>
      </c>
      <c r="H80" s="19">
        <v>40</v>
      </c>
      <c r="I80" s="19">
        <v>40</v>
      </c>
      <c r="J80" s="19">
        <v>40</v>
      </c>
      <c r="K80" s="20">
        <v>40</v>
      </c>
      <c r="L80" s="35">
        <v>40</v>
      </c>
      <c r="M80" s="35">
        <v>40</v>
      </c>
      <c r="N80" s="35">
        <v>40</v>
      </c>
      <c r="O80" s="35">
        <v>40</v>
      </c>
      <c r="P80" s="21">
        <v>40</v>
      </c>
      <c r="Q80" s="36">
        <v>40</v>
      </c>
      <c r="R80" s="36">
        <v>40</v>
      </c>
      <c r="S80" s="21">
        <v>40</v>
      </c>
      <c r="T80" s="21">
        <v>40</v>
      </c>
      <c r="U80" s="21">
        <v>40</v>
      </c>
      <c r="V80" s="36">
        <v>40</v>
      </c>
      <c r="W80" s="22">
        <v>40</v>
      </c>
      <c r="X80" s="37">
        <v>40</v>
      </c>
      <c r="Y80" s="22">
        <v>40</v>
      </c>
      <c r="Z80" s="22">
        <v>40</v>
      </c>
      <c r="AA80" s="22">
        <v>40</v>
      </c>
      <c r="AB80" s="37">
        <v>40</v>
      </c>
      <c r="AC80" s="33">
        <v>40</v>
      </c>
      <c r="AD80" s="134">
        <v>40</v>
      </c>
      <c r="AE80" s="38">
        <f>IF($AF$78=AG80,F80,0)</f>
        <v>0</v>
      </c>
      <c r="AF80" s="79"/>
      <c r="AG80" s="36">
        <v>3</v>
      </c>
    </row>
    <row r="81" spans="2:33" x14ac:dyDescent="0.5">
      <c r="C81" s="2" t="s">
        <v>132</v>
      </c>
      <c r="E81" s="143"/>
      <c r="F81" s="93">
        <f>IF($G$14=1,G81,IF($G$14=2,H81,IF($G$14=3,I81,IF($G$14=4,J81,IF($G$14=5,K81,IF($G$14=6,L81,IF($G$14=7,M81,IF($G$14=8,N81,IF($G$14=9,O81,IF($G$14=10,P81,IF($G$14=11,Q81,IF($G$14=12,R81,IF($G$14=13,S81,IF($G$14=14,T81,IF($G$14=15,U81,IF($G$14=16,V81,IF($G$14=17,W81,IF($G$14=18,X81,IF($G$14=19,Y81,IF($G$14=20,Z81,IF($G$14=21,AA81,IF($G$14=22,AB81,IF($G$14=23,AC81,AD81)))))))))))))))))))))))</f>
        <v>50</v>
      </c>
      <c r="G81" s="18">
        <v>50</v>
      </c>
      <c r="H81" s="19">
        <v>40</v>
      </c>
      <c r="I81" s="19">
        <v>50</v>
      </c>
      <c r="J81" s="19">
        <v>50</v>
      </c>
      <c r="K81" s="20">
        <v>50</v>
      </c>
      <c r="L81" s="35">
        <v>50</v>
      </c>
      <c r="M81" s="35">
        <v>50</v>
      </c>
      <c r="N81" s="35">
        <v>50</v>
      </c>
      <c r="O81" s="35">
        <v>50</v>
      </c>
      <c r="P81" s="21">
        <v>50</v>
      </c>
      <c r="Q81" s="36">
        <v>50</v>
      </c>
      <c r="R81" s="36">
        <v>50</v>
      </c>
      <c r="S81" s="21">
        <v>50</v>
      </c>
      <c r="T81" s="21">
        <v>50</v>
      </c>
      <c r="U81" s="21">
        <v>50</v>
      </c>
      <c r="V81" s="36">
        <v>50</v>
      </c>
      <c r="W81" s="22">
        <v>40</v>
      </c>
      <c r="X81" s="37">
        <v>50</v>
      </c>
      <c r="Y81" s="22">
        <v>50</v>
      </c>
      <c r="Z81" s="22">
        <v>50</v>
      </c>
      <c r="AA81" s="22">
        <v>50</v>
      </c>
      <c r="AB81" s="37">
        <v>50</v>
      </c>
      <c r="AC81" s="33">
        <v>50</v>
      </c>
      <c r="AD81" s="134">
        <v>50</v>
      </c>
      <c r="AE81" s="38">
        <f>IF($AF$78=AG81,F81,0)</f>
        <v>0</v>
      </c>
      <c r="AF81" s="79"/>
      <c r="AG81" s="36">
        <v>4</v>
      </c>
    </row>
    <row r="82" spans="2:33" x14ac:dyDescent="0.5">
      <c r="F82" s="93"/>
      <c r="G82" s="18"/>
      <c r="H82" s="19"/>
      <c r="I82" s="19"/>
      <c r="J82" s="19"/>
      <c r="K82" s="20"/>
      <c r="L82" s="35"/>
      <c r="M82" s="35"/>
      <c r="N82" s="35"/>
      <c r="O82" s="35"/>
      <c r="P82" s="21"/>
      <c r="Q82" s="36"/>
      <c r="R82" s="36"/>
      <c r="S82" s="21"/>
      <c r="T82" s="21"/>
      <c r="U82" s="21"/>
      <c r="V82" s="36"/>
      <c r="W82" s="22"/>
      <c r="X82" s="37"/>
      <c r="Y82" s="22"/>
      <c r="Z82" s="22"/>
      <c r="AA82" s="22"/>
      <c r="AB82" s="37"/>
      <c r="AC82" s="33"/>
      <c r="AD82" s="134"/>
      <c r="AE82" s="38"/>
      <c r="AF82" s="79"/>
      <c r="AG82" s="36"/>
    </row>
    <row r="83" spans="2:33" x14ac:dyDescent="0.5">
      <c r="B83" s="1" t="s">
        <v>2</v>
      </c>
      <c r="F83" s="93"/>
      <c r="G83" s="18"/>
      <c r="H83" s="19"/>
      <c r="I83" s="19"/>
      <c r="J83" s="19"/>
      <c r="K83" s="20"/>
      <c r="L83" s="35"/>
      <c r="M83" s="35"/>
      <c r="N83" s="35"/>
      <c r="O83" s="35"/>
      <c r="P83" s="21"/>
      <c r="Q83" s="36"/>
      <c r="R83" s="36"/>
      <c r="S83" s="21"/>
      <c r="T83" s="21"/>
      <c r="U83" s="21"/>
      <c r="V83" s="36"/>
      <c r="W83" s="22"/>
      <c r="X83" s="37"/>
      <c r="Y83" s="22"/>
      <c r="Z83" s="22"/>
      <c r="AA83" s="22"/>
      <c r="AB83" s="37"/>
      <c r="AC83" s="33"/>
      <c r="AD83" s="134"/>
      <c r="AE83" s="38"/>
      <c r="AF83" s="79"/>
      <c r="AG83" s="36"/>
    </row>
    <row r="84" spans="2:33" x14ac:dyDescent="0.5">
      <c r="C84" s="2" t="s">
        <v>34</v>
      </c>
      <c r="E84" s="143" t="str">
        <f>SUM(AE84:AE90) &amp; " Points"</f>
        <v>0 Points</v>
      </c>
      <c r="F84" s="93">
        <f t="shared" ref="F84:F90" si="9">IF($G$14=1,G84,IF($G$14=2,H84,IF($G$14=3,I84,IF($G$14=4,J84,IF($G$14=5,K84,IF($G$14=6,L84,IF($G$14=7,M84,IF($G$14=8,N84,IF($G$14=9,O84,IF($G$14=10,P84,IF($G$14=11,Q84,IF($G$14=12,R84,IF($G$14=13,S84,IF($G$14=14,T84,IF($G$14=15,U84,IF($G$14=16,V84,IF($G$14=17,W84,IF($G$14=18,X84,IF($G$14=19,Y84,IF($G$14=20,Z84,IF($G$14=21,AA84,IF($G$14=22,AB84,IF($G$14=23,AC84,AD84)))))))))))))))))))))))</f>
        <v>0</v>
      </c>
      <c r="G84" s="18">
        <v>0</v>
      </c>
      <c r="H84" s="19">
        <v>0</v>
      </c>
      <c r="I84" s="19">
        <v>0</v>
      </c>
      <c r="J84" s="19">
        <v>0</v>
      </c>
      <c r="K84" s="20">
        <v>0</v>
      </c>
      <c r="L84" s="35">
        <v>0</v>
      </c>
      <c r="M84" s="35">
        <v>0</v>
      </c>
      <c r="N84" s="35">
        <v>0</v>
      </c>
      <c r="O84" s="35">
        <v>0</v>
      </c>
      <c r="P84" s="21">
        <v>0</v>
      </c>
      <c r="Q84" s="36">
        <v>0</v>
      </c>
      <c r="R84" s="36">
        <v>0</v>
      </c>
      <c r="S84" s="21">
        <v>0</v>
      </c>
      <c r="T84" s="21">
        <v>0</v>
      </c>
      <c r="U84" s="21">
        <v>0</v>
      </c>
      <c r="V84" s="36">
        <v>0</v>
      </c>
      <c r="W84" s="22">
        <v>0</v>
      </c>
      <c r="X84" s="37">
        <v>0</v>
      </c>
      <c r="Y84" s="22">
        <v>0</v>
      </c>
      <c r="Z84" s="22">
        <v>0</v>
      </c>
      <c r="AA84" s="22">
        <v>0</v>
      </c>
      <c r="AB84" s="37">
        <v>0</v>
      </c>
      <c r="AC84" s="33">
        <v>0</v>
      </c>
      <c r="AD84" s="134">
        <v>0</v>
      </c>
      <c r="AE84" s="38">
        <f t="shared" ref="AE84:AE90" si="10">IF($AF$84=AG84,F84,0)</f>
        <v>0</v>
      </c>
      <c r="AF84" s="79">
        <v>1</v>
      </c>
      <c r="AG84" s="36">
        <v>1</v>
      </c>
    </row>
    <row r="85" spans="2:33" x14ac:dyDescent="0.5">
      <c r="C85" s="2" t="s">
        <v>39</v>
      </c>
      <c r="E85" s="143"/>
      <c r="F85" s="93">
        <f t="shared" si="9"/>
        <v>10</v>
      </c>
      <c r="G85" s="18">
        <v>10</v>
      </c>
      <c r="H85" s="19">
        <v>10</v>
      </c>
      <c r="I85" s="19">
        <v>10</v>
      </c>
      <c r="J85" s="19">
        <v>10</v>
      </c>
      <c r="K85" s="20">
        <v>10</v>
      </c>
      <c r="L85" s="35">
        <v>10</v>
      </c>
      <c r="M85" s="35">
        <v>10</v>
      </c>
      <c r="N85" s="35">
        <v>10</v>
      </c>
      <c r="O85" s="35">
        <v>10</v>
      </c>
      <c r="P85" s="21">
        <v>10</v>
      </c>
      <c r="Q85" s="36">
        <v>10</v>
      </c>
      <c r="R85" s="36">
        <v>10</v>
      </c>
      <c r="S85" s="21">
        <v>10</v>
      </c>
      <c r="T85" s="21">
        <v>10</v>
      </c>
      <c r="U85" s="21">
        <v>10</v>
      </c>
      <c r="V85" s="36">
        <v>10</v>
      </c>
      <c r="W85" s="22">
        <v>10</v>
      </c>
      <c r="X85" s="37">
        <v>10</v>
      </c>
      <c r="Y85" s="22">
        <v>10</v>
      </c>
      <c r="Z85" s="22">
        <v>10</v>
      </c>
      <c r="AA85" s="22">
        <v>10</v>
      </c>
      <c r="AB85" s="37">
        <v>10</v>
      </c>
      <c r="AC85" s="33">
        <v>10</v>
      </c>
      <c r="AD85" s="134">
        <v>10</v>
      </c>
      <c r="AE85" s="38">
        <f t="shared" si="10"/>
        <v>0</v>
      </c>
      <c r="AF85" s="79"/>
      <c r="AG85" s="36">
        <v>2</v>
      </c>
    </row>
    <row r="86" spans="2:33" s="62" customFormat="1" x14ac:dyDescent="0.5">
      <c r="B86" s="57"/>
      <c r="C86" s="62" t="s">
        <v>128</v>
      </c>
      <c r="E86" s="143"/>
      <c r="F86" s="93">
        <f t="shared" si="9"/>
        <v>15</v>
      </c>
      <c r="G86" s="33">
        <v>15</v>
      </c>
      <c r="H86" s="34">
        <v>15</v>
      </c>
      <c r="I86" s="34">
        <v>15</v>
      </c>
      <c r="J86" s="34">
        <v>15</v>
      </c>
      <c r="K86" s="35">
        <v>15</v>
      </c>
      <c r="L86" s="35">
        <v>15</v>
      </c>
      <c r="M86" s="35">
        <v>15</v>
      </c>
      <c r="N86" s="35">
        <v>15</v>
      </c>
      <c r="O86" s="35">
        <v>15</v>
      </c>
      <c r="P86" s="36">
        <v>15</v>
      </c>
      <c r="Q86" s="36">
        <v>15</v>
      </c>
      <c r="R86" s="36">
        <v>15</v>
      </c>
      <c r="S86" s="36">
        <v>15</v>
      </c>
      <c r="T86" s="36">
        <v>15</v>
      </c>
      <c r="U86" s="36">
        <v>15</v>
      </c>
      <c r="V86" s="36">
        <v>15</v>
      </c>
      <c r="W86" s="37">
        <v>15</v>
      </c>
      <c r="X86" s="37">
        <v>15</v>
      </c>
      <c r="Y86" s="37">
        <v>15</v>
      </c>
      <c r="Z86" s="37">
        <v>15</v>
      </c>
      <c r="AA86" s="37">
        <v>15</v>
      </c>
      <c r="AB86" s="37">
        <v>15</v>
      </c>
      <c r="AC86" s="33">
        <v>15</v>
      </c>
      <c r="AD86" s="134">
        <v>15</v>
      </c>
      <c r="AE86" s="38">
        <f t="shared" si="10"/>
        <v>0</v>
      </c>
      <c r="AF86" s="107"/>
      <c r="AG86" s="36">
        <v>3</v>
      </c>
    </row>
    <row r="87" spans="2:33" x14ac:dyDescent="0.5">
      <c r="C87" s="2" t="str">
        <f>IF(G14=1,"Aftermarket Headers","Aftermarket Dump pipe")</f>
        <v>Aftermarket Dump pipe</v>
      </c>
      <c r="E87" s="143"/>
      <c r="F87" s="93">
        <f t="shared" si="9"/>
        <v>30</v>
      </c>
      <c r="G87" s="18">
        <v>30</v>
      </c>
      <c r="H87" s="19">
        <v>30</v>
      </c>
      <c r="I87" s="19">
        <v>30</v>
      </c>
      <c r="J87" s="19">
        <v>30</v>
      </c>
      <c r="K87" s="20">
        <v>30</v>
      </c>
      <c r="L87" s="35">
        <v>30</v>
      </c>
      <c r="M87" s="35">
        <v>30</v>
      </c>
      <c r="N87" s="35">
        <v>30</v>
      </c>
      <c r="O87" s="35">
        <v>30</v>
      </c>
      <c r="P87" s="21">
        <v>30</v>
      </c>
      <c r="Q87" s="36">
        <v>30</v>
      </c>
      <c r="R87" s="36">
        <v>30</v>
      </c>
      <c r="S87" s="21">
        <v>30</v>
      </c>
      <c r="T87" s="21">
        <v>30</v>
      </c>
      <c r="U87" s="21">
        <v>30</v>
      </c>
      <c r="V87" s="36">
        <v>30</v>
      </c>
      <c r="W87" s="22">
        <v>30</v>
      </c>
      <c r="X87" s="37">
        <v>30</v>
      </c>
      <c r="Y87" s="22">
        <v>30</v>
      </c>
      <c r="Z87" s="22">
        <v>30</v>
      </c>
      <c r="AA87" s="22">
        <v>30</v>
      </c>
      <c r="AB87" s="37">
        <v>30</v>
      </c>
      <c r="AC87" s="33">
        <v>30</v>
      </c>
      <c r="AD87" s="134">
        <v>30</v>
      </c>
      <c r="AE87" s="38">
        <f t="shared" si="10"/>
        <v>0</v>
      </c>
      <c r="AF87" s="79"/>
      <c r="AG87" s="36">
        <v>4</v>
      </c>
    </row>
    <row r="88" spans="2:33" s="62" customFormat="1" x14ac:dyDescent="0.5">
      <c r="B88" s="57"/>
      <c r="C88" s="62" t="s">
        <v>133</v>
      </c>
      <c r="E88" s="143"/>
      <c r="F88" s="93">
        <f t="shared" si="9"/>
        <v>35</v>
      </c>
      <c r="G88" s="33">
        <v>35</v>
      </c>
      <c r="H88" s="34">
        <v>35</v>
      </c>
      <c r="I88" s="34">
        <v>35</v>
      </c>
      <c r="J88" s="34">
        <v>35</v>
      </c>
      <c r="K88" s="35">
        <v>35</v>
      </c>
      <c r="L88" s="35">
        <v>35</v>
      </c>
      <c r="M88" s="35">
        <v>35</v>
      </c>
      <c r="N88" s="35">
        <v>35</v>
      </c>
      <c r="O88" s="35">
        <v>35</v>
      </c>
      <c r="P88" s="36">
        <v>35</v>
      </c>
      <c r="Q88" s="36">
        <v>35</v>
      </c>
      <c r="R88" s="36">
        <v>35</v>
      </c>
      <c r="S88" s="36">
        <v>35</v>
      </c>
      <c r="T88" s="36">
        <v>35</v>
      </c>
      <c r="U88" s="36">
        <v>35</v>
      </c>
      <c r="V88" s="36">
        <v>35</v>
      </c>
      <c r="W88" s="37">
        <v>35</v>
      </c>
      <c r="X88" s="37">
        <v>35</v>
      </c>
      <c r="Y88" s="37">
        <v>35</v>
      </c>
      <c r="Z88" s="37">
        <v>35</v>
      </c>
      <c r="AA88" s="37">
        <v>35</v>
      </c>
      <c r="AB88" s="37">
        <v>35</v>
      </c>
      <c r="AC88" s="33">
        <v>35</v>
      </c>
      <c r="AD88" s="134">
        <v>35</v>
      </c>
      <c r="AE88" s="38">
        <f t="shared" si="10"/>
        <v>0</v>
      </c>
      <c r="AF88" s="107"/>
      <c r="AG88" s="36">
        <v>5</v>
      </c>
    </row>
    <row r="89" spans="2:33" x14ac:dyDescent="0.5">
      <c r="C89" s="2" t="s">
        <v>134</v>
      </c>
      <c r="E89" s="143"/>
      <c r="F89" s="93">
        <f t="shared" si="9"/>
        <v>40</v>
      </c>
      <c r="G89" s="18">
        <v>40</v>
      </c>
      <c r="H89" s="19">
        <v>40</v>
      </c>
      <c r="I89" s="19">
        <v>40</v>
      </c>
      <c r="J89" s="19">
        <v>40</v>
      </c>
      <c r="K89" s="20">
        <v>40</v>
      </c>
      <c r="L89" s="35">
        <v>40</v>
      </c>
      <c r="M89" s="35">
        <v>40</v>
      </c>
      <c r="N89" s="35">
        <v>40</v>
      </c>
      <c r="O89" s="35">
        <v>40</v>
      </c>
      <c r="P89" s="21">
        <v>40</v>
      </c>
      <c r="Q89" s="36">
        <v>40</v>
      </c>
      <c r="R89" s="36">
        <v>40</v>
      </c>
      <c r="S89" s="21">
        <v>40</v>
      </c>
      <c r="T89" s="21">
        <v>40</v>
      </c>
      <c r="U89" s="21">
        <v>40</v>
      </c>
      <c r="V89" s="36">
        <v>40</v>
      </c>
      <c r="W89" s="22">
        <v>40</v>
      </c>
      <c r="X89" s="37">
        <v>40</v>
      </c>
      <c r="Y89" s="22">
        <v>40</v>
      </c>
      <c r="Z89" s="22">
        <v>40</v>
      </c>
      <c r="AA89" s="22">
        <v>40</v>
      </c>
      <c r="AB89" s="37">
        <v>40</v>
      </c>
      <c r="AC89" s="33">
        <v>40</v>
      </c>
      <c r="AD89" s="134">
        <v>40</v>
      </c>
      <c r="AE89" s="38">
        <f t="shared" si="10"/>
        <v>0</v>
      </c>
      <c r="AF89" s="79"/>
      <c r="AG89" s="36">
        <v>6</v>
      </c>
    </row>
    <row r="90" spans="2:33" s="62" customFormat="1" ht="15.75" customHeight="1" x14ac:dyDescent="0.5">
      <c r="B90" s="57"/>
      <c r="C90" s="62" t="s">
        <v>135</v>
      </c>
      <c r="E90" s="108"/>
      <c r="F90" s="93">
        <f t="shared" si="9"/>
        <v>45</v>
      </c>
      <c r="G90" s="33">
        <v>45</v>
      </c>
      <c r="H90" s="34">
        <v>45</v>
      </c>
      <c r="I90" s="34">
        <v>45</v>
      </c>
      <c r="J90" s="34">
        <v>45</v>
      </c>
      <c r="K90" s="35">
        <v>45</v>
      </c>
      <c r="L90" s="35">
        <v>45</v>
      </c>
      <c r="M90" s="35">
        <v>45</v>
      </c>
      <c r="N90" s="35">
        <v>45</v>
      </c>
      <c r="O90" s="35">
        <v>45</v>
      </c>
      <c r="P90" s="36">
        <v>45</v>
      </c>
      <c r="Q90" s="36">
        <v>45</v>
      </c>
      <c r="R90" s="36">
        <v>45</v>
      </c>
      <c r="S90" s="36">
        <v>45</v>
      </c>
      <c r="T90" s="36">
        <v>45</v>
      </c>
      <c r="U90" s="36">
        <v>45</v>
      </c>
      <c r="V90" s="36">
        <v>45</v>
      </c>
      <c r="W90" s="37">
        <v>45</v>
      </c>
      <c r="X90" s="37">
        <v>45</v>
      </c>
      <c r="Y90" s="37">
        <v>45</v>
      </c>
      <c r="Z90" s="37">
        <v>45</v>
      </c>
      <c r="AA90" s="37">
        <v>45</v>
      </c>
      <c r="AB90" s="37">
        <v>45</v>
      </c>
      <c r="AC90" s="33">
        <v>45</v>
      </c>
      <c r="AD90" s="134">
        <v>45</v>
      </c>
      <c r="AE90" s="38">
        <f t="shared" si="10"/>
        <v>0</v>
      </c>
      <c r="AF90" s="107"/>
      <c r="AG90" s="36">
        <v>7</v>
      </c>
    </row>
    <row r="91" spans="2:33" x14ac:dyDescent="0.5">
      <c r="F91" s="93"/>
      <c r="G91" s="18"/>
      <c r="H91" s="19"/>
      <c r="I91" s="19"/>
      <c r="J91" s="19"/>
      <c r="K91" s="20"/>
      <c r="L91" s="35"/>
      <c r="M91" s="35"/>
      <c r="N91" s="35"/>
      <c r="O91" s="35"/>
      <c r="P91" s="21"/>
      <c r="Q91" s="36"/>
      <c r="R91" s="36"/>
      <c r="S91" s="21"/>
      <c r="T91" s="21"/>
      <c r="U91" s="21"/>
      <c r="V91" s="36"/>
      <c r="W91" s="22"/>
      <c r="X91" s="37"/>
      <c r="Y91" s="22"/>
      <c r="Z91" s="22"/>
      <c r="AA91" s="22"/>
      <c r="AB91" s="37"/>
      <c r="AC91" s="33"/>
      <c r="AD91" s="134"/>
      <c r="AE91" s="38"/>
      <c r="AF91" s="79"/>
      <c r="AG91" s="36"/>
    </row>
    <row r="92" spans="2:33" x14ac:dyDescent="0.5">
      <c r="B92" s="1" t="s">
        <v>3</v>
      </c>
      <c r="F92" s="93"/>
      <c r="G92" s="18"/>
      <c r="H92" s="19"/>
      <c r="I92" s="19"/>
      <c r="J92" s="19"/>
      <c r="K92" s="20"/>
      <c r="L92" s="35"/>
      <c r="M92" s="35"/>
      <c r="N92" s="35"/>
      <c r="O92" s="35"/>
      <c r="P92" s="21"/>
      <c r="Q92" s="36"/>
      <c r="R92" s="36"/>
      <c r="S92" s="21"/>
      <c r="T92" s="21"/>
      <c r="U92" s="21"/>
      <c r="V92" s="36"/>
      <c r="W92" s="22"/>
      <c r="X92" s="37"/>
      <c r="Y92" s="22"/>
      <c r="Z92" s="22"/>
      <c r="AA92" s="22"/>
      <c r="AB92" s="37"/>
      <c r="AC92" s="33"/>
      <c r="AD92" s="134"/>
      <c r="AE92" s="38"/>
      <c r="AF92" s="79"/>
      <c r="AG92" s="36"/>
    </row>
    <row r="93" spans="2:33" ht="15" hidden="1" customHeight="1" x14ac:dyDescent="0.5">
      <c r="C93" s="2" t="s">
        <v>17</v>
      </c>
      <c r="E93" s="143" t="str">
        <f>SUM(AE93:AE97) &amp; " Points"</f>
        <v>0 Points</v>
      </c>
      <c r="F93" s="93">
        <f>IF($G$14=1,G93,IF($G$14=2,H93,IF($G$14=3,I93,IF($G$14=4,J93,IF($G$14=5,K93,IF($G$14=6,P93,IF($G$14=7,S93,IF($G$14=8,T93,IF($G$14=9,U93,IF($G$14=10,V93,IF($G$14=11,W93,IF($G$14=12,X93,IF($G$14=13,Y93,IF($G$14=14,Z93,AA93))))))))))))))</f>
        <v>0</v>
      </c>
      <c r="G93" s="18">
        <v>0</v>
      </c>
      <c r="H93" s="19">
        <v>0</v>
      </c>
      <c r="I93" s="19">
        <v>0</v>
      </c>
      <c r="J93" s="19">
        <v>0</v>
      </c>
      <c r="K93" s="20">
        <v>0</v>
      </c>
      <c r="L93" s="35"/>
      <c r="M93" s="35"/>
      <c r="N93" s="35"/>
      <c r="O93" s="35"/>
      <c r="P93" s="21">
        <v>0</v>
      </c>
      <c r="Q93" s="36"/>
      <c r="R93" s="36"/>
      <c r="S93" s="21">
        <v>0</v>
      </c>
      <c r="T93" s="21">
        <v>0</v>
      </c>
      <c r="U93" s="21">
        <v>0</v>
      </c>
      <c r="V93" s="36">
        <v>0</v>
      </c>
      <c r="W93" s="22">
        <v>0</v>
      </c>
      <c r="X93" s="37">
        <v>0</v>
      </c>
      <c r="Y93" s="22">
        <v>0</v>
      </c>
      <c r="Z93" s="22">
        <v>0</v>
      </c>
      <c r="AA93" s="22">
        <v>0</v>
      </c>
      <c r="AB93" s="37"/>
      <c r="AC93" s="33"/>
      <c r="AD93" s="134"/>
      <c r="AE93" s="38">
        <f>IF($AF$93=AG93,F93,0)</f>
        <v>0</v>
      </c>
      <c r="AF93" s="79">
        <v>2</v>
      </c>
      <c r="AG93" s="36">
        <v>1</v>
      </c>
    </row>
    <row r="94" spans="2:33" ht="15" customHeight="1" x14ac:dyDescent="0.5">
      <c r="C94" s="2" t="s">
        <v>35</v>
      </c>
      <c r="E94" s="143"/>
      <c r="F94" s="93">
        <f>IF($G$14=1,G94,IF($G$14=2,H94,IF($G$14=3,I94,IF($G$14=4,J94,IF($G$14=5,K94,IF($G$14=6,L94,IF($G$14=7,M94,IF($G$14=8,N94,IF($G$14=9,O94,IF($G$14=10,P94,IF($G$14=11,Q94,IF($G$14=12,R94,IF($G$14=13,S94,IF($G$14=14,T94,IF($G$14=15,U94,IF($G$14=16,V94,IF($G$14=17,W94,IF($G$14=18,X94,IF($G$14=19,Y94,IF($G$14=20,Z94,IF($G$14=21,AA94,IF($G$14=22,AB94,IF($G$14=23,AC94,AD94)))))))))))))))))))))))</f>
        <v>0</v>
      </c>
      <c r="G94" s="18">
        <v>0</v>
      </c>
      <c r="H94" s="19">
        <v>0</v>
      </c>
      <c r="I94" s="19">
        <v>0</v>
      </c>
      <c r="J94" s="19">
        <v>0</v>
      </c>
      <c r="K94" s="20">
        <v>0</v>
      </c>
      <c r="L94" s="35">
        <v>0</v>
      </c>
      <c r="M94" s="35">
        <v>0</v>
      </c>
      <c r="N94" s="35">
        <v>0</v>
      </c>
      <c r="O94" s="35">
        <v>0</v>
      </c>
      <c r="P94" s="21">
        <v>0</v>
      </c>
      <c r="Q94" s="36">
        <v>0</v>
      </c>
      <c r="R94" s="36">
        <v>0</v>
      </c>
      <c r="S94" s="21">
        <v>0</v>
      </c>
      <c r="T94" s="21">
        <v>0</v>
      </c>
      <c r="U94" s="21">
        <v>0</v>
      </c>
      <c r="V94" s="36">
        <v>0</v>
      </c>
      <c r="W94" s="22">
        <v>20</v>
      </c>
      <c r="X94" s="37">
        <v>20</v>
      </c>
      <c r="Y94" s="22">
        <v>20</v>
      </c>
      <c r="Z94" s="22">
        <v>20</v>
      </c>
      <c r="AA94" s="22">
        <v>20</v>
      </c>
      <c r="AB94" s="37">
        <v>20</v>
      </c>
      <c r="AC94" s="33">
        <v>0</v>
      </c>
      <c r="AD94" s="134">
        <v>0</v>
      </c>
      <c r="AE94" s="38">
        <f>IF($AF$93=AG94,F94,0)</f>
        <v>0</v>
      </c>
      <c r="AF94" s="79" t="s">
        <v>145</v>
      </c>
      <c r="AG94" s="36">
        <v>2</v>
      </c>
    </row>
    <row r="95" spans="2:33" ht="15" customHeight="1" x14ac:dyDescent="0.5">
      <c r="C95" s="2" t="s">
        <v>52</v>
      </c>
      <c r="E95" s="143"/>
      <c r="F95" s="93">
        <f>IF($G$14=1,G95,IF($G$14=2,H95,IF($G$14=3,I95,IF($G$14=4,J95,IF($G$14=5,K95,IF($G$14=6,L95,IF($G$14=7,M95,IF($G$14=8,N95,IF($G$14=9,O95,IF($G$14=10,P95,IF($G$14=11,Q95,IF($G$14=12,R95,IF($G$14=13,S95,IF($G$14=14,T95,IF($G$14=15,U95,IF($G$14=16,V95,IF($G$14=17,W95,IF($G$14=18,X95,IF($G$14=19,Y95,IF($G$14=20,Z95,IF($G$14=21,AA95,IF($G$14=22,AB95,IF($G$14=23,AC95,AD95)))))))))))))))))))))))</f>
        <v>20</v>
      </c>
      <c r="G95" s="18">
        <v>20</v>
      </c>
      <c r="H95" s="19">
        <v>20</v>
      </c>
      <c r="I95" s="19">
        <v>20</v>
      </c>
      <c r="J95" s="19">
        <v>20</v>
      </c>
      <c r="K95" s="20">
        <v>20</v>
      </c>
      <c r="L95" s="35">
        <v>20</v>
      </c>
      <c r="M95" s="35">
        <v>20</v>
      </c>
      <c r="N95" s="35">
        <v>20</v>
      </c>
      <c r="O95" s="35">
        <v>20</v>
      </c>
      <c r="P95" s="21">
        <v>20</v>
      </c>
      <c r="Q95" s="36">
        <v>20</v>
      </c>
      <c r="R95" s="36">
        <v>20</v>
      </c>
      <c r="S95" s="21">
        <v>20</v>
      </c>
      <c r="T95" s="21">
        <v>20</v>
      </c>
      <c r="U95" s="21">
        <v>20</v>
      </c>
      <c r="V95" s="36">
        <v>20</v>
      </c>
      <c r="W95" s="22">
        <v>20</v>
      </c>
      <c r="X95" s="37">
        <v>20</v>
      </c>
      <c r="Y95" s="22">
        <v>20</v>
      </c>
      <c r="Z95" s="22">
        <v>20</v>
      </c>
      <c r="AA95" s="22">
        <v>20</v>
      </c>
      <c r="AB95" s="37">
        <v>20</v>
      </c>
      <c r="AC95" s="33">
        <v>20</v>
      </c>
      <c r="AD95" s="134">
        <v>20</v>
      </c>
      <c r="AE95" s="38">
        <f>IF($AF$93=AG95,F95,0)</f>
        <v>0</v>
      </c>
      <c r="AF95" s="79" t="s">
        <v>145</v>
      </c>
      <c r="AG95" s="36">
        <v>3</v>
      </c>
    </row>
    <row r="96" spans="2:33" ht="15" customHeight="1" x14ac:dyDescent="0.5">
      <c r="C96" s="2" t="s">
        <v>49</v>
      </c>
      <c r="E96" s="143"/>
      <c r="F96" s="93">
        <f>IF($G$14=1,G96,IF($G$14=2,H96,IF($G$14=3,I96,IF($G$14=4,J96,IF($G$14=5,K96,IF($G$14=6,L96,IF($G$14=7,M96,IF($G$14=8,N96,IF($G$14=9,O96,IF($G$14=10,P96,IF($G$14=11,Q96,IF($G$14=12,R96,IF($G$14=13,S96,IF($G$14=14,T96,IF($G$14=15,U96,IF($G$14=16,V96,IF($G$14=17,W96,IF($G$14=18,X96,IF($G$14=19,Y96,IF($G$14=20,Z96,IF($G$14=21,AA96,IF($G$14=22,AB96,IF($G$14=23,AC96,AD96)))))))))))))))))))))))</f>
        <v>30</v>
      </c>
      <c r="G96" s="18">
        <v>30</v>
      </c>
      <c r="H96" s="19">
        <v>30</v>
      </c>
      <c r="I96" s="19">
        <v>30</v>
      </c>
      <c r="J96" s="19">
        <v>30</v>
      </c>
      <c r="K96" s="20">
        <v>30</v>
      </c>
      <c r="L96" s="35">
        <v>30</v>
      </c>
      <c r="M96" s="35">
        <v>30</v>
      </c>
      <c r="N96" s="35">
        <v>30</v>
      </c>
      <c r="O96" s="35">
        <v>30</v>
      </c>
      <c r="P96" s="21">
        <v>30</v>
      </c>
      <c r="Q96" s="36">
        <v>30</v>
      </c>
      <c r="R96" s="36">
        <v>30</v>
      </c>
      <c r="S96" s="21">
        <v>30</v>
      </c>
      <c r="T96" s="21">
        <v>30</v>
      </c>
      <c r="U96" s="21">
        <v>30</v>
      </c>
      <c r="V96" s="36">
        <v>30</v>
      </c>
      <c r="W96" s="22">
        <v>30</v>
      </c>
      <c r="X96" s="37">
        <v>30</v>
      </c>
      <c r="Y96" s="22">
        <v>30</v>
      </c>
      <c r="Z96" s="22">
        <v>30</v>
      </c>
      <c r="AA96" s="22">
        <v>30</v>
      </c>
      <c r="AB96" s="37">
        <v>30</v>
      </c>
      <c r="AC96" s="33">
        <v>30</v>
      </c>
      <c r="AD96" s="134">
        <v>30</v>
      </c>
      <c r="AE96" s="38">
        <f>IF($AF$93=AG96,F96,0)</f>
        <v>0</v>
      </c>
      <c r="AF96" s="79" t="s">
        <v>145</v>
      </c>
      <c r="AG96" s="36">
        <v>4</v>
      </c>
    </row>
    <row r="97" spans="2:33" x14ac:dyDescent="0.5">
      <c r="C97" s="2" t="s">
        <v>176</v>
      </c>
      <c r="E97" s="143"/>
      <c r="F97" s="93">
        <f>IF($G$14=1,G97,IF($G$14=2,H97,IF($G$14=3,I97,IF($G$14=4,J97,IF($G$14=5,K97,IF($G$14=6,L97,IF($G$14=7,M97,IF($G$14=8,N97,IF($G$14=9,O97,IF($G$14=10,P97,IF($G$14=11,Q97,IF($G$14=12,R97,IF($G$14=13,S97,IF($G$14=14,T97,IF($G$14=15,U97,IF($G$14=16,V97,IF($G$14=17,W97,IF($G$14=18,X97,IF($G$14=19,Y97,IF($G$14=20,Z97,IF($G$14=21,AA97,IF($G$14=22,AB97,IF($G$14=23,AC97,AD97)))))))))))))))))))))))</f>
        <v>40</v>
      </c>
      <c r="G97" s="18">
        <v>40</v>
      </c>
      <c r="H97" s="19">
        <v>40</v>
      </c>
      <c r="I97" s="19">
        <v>40</v>
      </c>
      <c r="J97" s="19">
        <v>40</v>
      </c>
      <c r="K97" s="20">
        <v>40</v>
      </c>
      <c r="L97" s="35">
        <v>40</v>
      </c>
      <c r="M97" s="35">
        <v>40</v>
      </c>
      <c r="N97" s="35">
        <v>40</v>
      </c>
      <c r="O97" s="35">
        <v>40</v>
      </c>
      <c r="P97" s="21">
        <v>40</v>
      </c>
      <c r="Q97" s="36">
        <v>40</v>
      </c>
      <c r="R97" s="36">
        <v>40</v>
      </c>
      <c r="S97" s="21">
        <v>40</v>
      </c>
      <c r="T97" s="21">
        <v>40</v>
      </c>
      <c r="U97" s="21">
        <v>40</v>
      </c>
      <c r="V97" s="36">
        <v>40</v>
      </c>
      <c r="W97" s="22">
        <v>40</v>
      </c>
      <c r="X97" s="37">
        <v>40</v>
      </c>
      <c r="Y97" s="22">
        <v>40</v>
      </c>
      <c r="Z97" s="22">
        <v>40</v>
      </c>
      <c r="AA97" s="22">
        <v>40</v>
      </c>
      <c r="AB97" s="37">
        <v>40</v>
      </c>
      <c r="AC97" s="33">
        <v>40</v>
      </c>
      <c r="AD97" s="134">
        <v>40</v>
      </c>
      <c r="AE97" s="38">
        <f>IF($AF$93=AG97,F97,0)</f>
        <v>0</v>
      </c>
      <c r="AF97" s="79" t="s">
        <v>145</v>
      </c>
      <c r="AG97" s="36">
        <v>5</v>
      </c>
    </row>
    <row r="98" spans="2:33" x14ac:dyDescent="0.5">
      <c r="F98" s="93"/>
      <c r="G98" s="18"/>
      <c r="H98" s="19"/>
      <c r="I98" s="19"/>
      <c r="J98" s="19"/>
      <c r="K98" s="20"/>
      <c r="L98" s="35"/>
      <c r="M98" s="35"/>
      <c r="N98" s="35"/>
      <c r="O98" s="35"/>
      <c r="P98" s="21"/>
      <c r="Q98" s="36"/>
      <c r="R98" s="36"/>
      <c r="S98" s="21"/>
      <c r="T98" s="21"/>
      <c r="U98" s="21"/>
      <c r="V98" s="36"/>
      <c r="W98" s="22"/>
      <c r="X98" s="37"/>
      <c r="Y98" s="22"/>
      <c r="Z98" s="22"/>
      <c r="AA98" s="22"/>
      <c r="AB98" s="37"/>
      <c r="AC98" s="33"/>
      <c r="AD98" s="134"/>
      <c r="AE98" s="38"/>
      <c r="AF98" s="79"/>
      <c r="AG98" s="36"/>
    </row>
    <row r="99" spans="2:33" x14ac:dyDescent="0.5">
      <c r="B99" s="1" t="s">
        <v>66</v>
      </c>
      <c r="C99" s="62"/>
      <c r="D99" s="41"/>
      <c r="F99" s="93"/>
      <c r="G99" s="18"/>
      <c r="H99" s="19"/>
      <c r="I99" s="19"/>
      <c r="J99" s="19"/>
      <c r="K99" s="20"/>
      <c r="L99" s="35"/>
      <c r="M99" s="35"/>
      <c r="N99" s="35"/>
      <c r="O99" s="35"/>
      <c r="P99" s="21"/>
      <c r="Q99" s="36"/>
      <c r="R99" s="36"/>
      <c r="S99" s="21"/>
      <c r="T99" s="21"/>
      <c r="U99" s="21"/>
      <c r="V99" s="36"/>
      <c r="W99" s="22"/>
      <c r="X99" s="37"/>
      <c r="Y99" s="22"/>
      <c r="Z99" s="22"/>
      <c r="AA99" s="22"/>
      <c r="AB99" s="37"/>
      <c r="AC99" s="33"/>
      <c r="AD99" s="134"/>
      <c r="AE99" s="38"/>
      <c r="AF99" s="79"/>
      <c r="AG99" s="36"/>
    </row>
    <row r="100" spans="2:33" s="62" customFormat="1" x14ac:dyDescent="0.5">
      <c r="B100" s="57" t="s">
        <v>139</v>
      </c>
      <c r="C100" s="41"/>
      <c r="D100" s="41"/>
      <c r="F100" s="93"/>
      <c r="G100" s="33"/>
      <c r="H100" s="34"/>
      <c r="I100" s="34"/>
      <c r="J100" s="34"/>
      <c r="K100" s="35"/>
      <c r="L100" s="35"/>
      <c r="M100" s="35"/>
      <c r="N100" s="35"/>
      <c r="O100" s="35"/>
      <c r="P100" s="36"/>
      <c r="Q100" s="36"/>
      <c r="R100" s="36"/>
      <c r="S100" s="36"/>
      <c r="T100" s="36"/>
      <c r="U100" s="36"/>
      <c r="V100" s="36"/>
      <c r="W100" s="37"/>
      <c r="X100" s="37"/>
      <c r="Y100" s="37"/>
      <c r="Z100" s="37"/>
      <c r="AA100" s="37"/>
      <c r="AB100" s="37"/>
      <c r="AC100" s="33"/>
      <c r="AD100" s="134"/>
      <c r="AE100" s="38"/>
      <c r="AF100" s="107"/>
      <c r="AG100" s="36"/>
    </row>
    <row r="101" spans="2:33" x14ac:dyDescent="0.5">
      <c r="B101" s="57"/>
      <c r="C101" s="2" t="s">
        <v>67</v>
      </c>
      <c r="D101" s="4"/>
      <c r="E101" s="143" t="str">
        <f>SUM(AE101:AE103) &amp; " Points"</f>
        <v>0 Points</v>
      </c>
      <c r="F101" s="93">
        <f>IF($G$14=1,G101,IF($G$14=2,H101,IF($G$14=3,I101,IF($G$14=4,J101,IF($G$14=5,K101,IF($G$14=6,L101,IF($G$14=7,M101,IF($G$14=8,N101,IF($G$14=9,O101,IF($G$14=10,P101,IF($G$14=11,Q101,IF($G$14=12,R101,IF($G$14=13,S101,IF($G$14=14,T101,IF($G$14=15,U101,IF($G$14=16,V101,IF($G$14=17,W101,IF($G$14=18,X101,IF($G$14=19,Y101,IF($G$14=20,Z101,IF($G$14=21,AA101,IF($G$14=22,AB101,IF($G$14=23,AC101,AD101)))))))))))))))))))))))</f>
        <v>0</v>
      </c>
      <c r="G101" s="18">
        <v>0</v>
      </c>
      <c r="H101" s="19">
        <v>0</v>
      </c>
      <c r="I101" s="19">
        <v>0</v>
      </c>
      <c r="J101" s="19">
        <v>0</v>
      </c>
      <c r="K101" s="20">
        <v>0</v>
      </c>
      <c r="L101" s="35">
        <v>0</v>
      </c>
      <c r="M101" s="35">
        <v>0</v>
      </c>
      <c r="N101" s="35">
        <v>0</v>
      </c>
      <c r="O101" s="35">
        <v>0</v>
      </c>
      <c r="P101" s="21">
        <v>0</v>
      </c>
      <c r="Q101" s="36">
        <v>0</v>
      </c>
      <c r="R101" s="36">
        <v>0</v>
      </c>
      <c r="S101" s="21">
        <v>0</v>
      </c>
      <c r="T101" s="21">
        <v>0</v>
      </c>
      <c r="U101" s="21">
        <v>0</v>
      </c>
      <c r="V101" s="36">
        <v>0</v>
      </c>
      <c r="W101" s="22">
        <v>0</v>
      </c>
      <c r="X101" s="37">
        <v>30</v>
      </c>
      <c r="Y101" s="22">
        <v>30</v>
      </c>
      <c r="Z101" s="22">
        <v>30</v>
      </c>
      <c r="AA101" s="22">
        <v>30</v>
      </c>
      <c r="AB101" s="37">
        <v>40</v>
      </c>
      <c r="AC101" s="33">
        <v>0</v>
      </c>
      <c r="AD101" s="134">
        <v>0</v>
      </c>
      <c r="AE101" s="38">
        <f>IF($AF$101=AG101,F101,0)</f>
        <v>0</v>
      </c>
      <c r="AF101" s="79">
        <v>1</v>
      </c>
      <c r="AG101" s="36">
        <v>1</v>
      </c>
    </row>
    <row r="102" spans="2:33" x14ac:dyDescent="0.5">
      <c r="C102" s="5" t="s">
        <v>136</v>
      </c>
      <c r="D102" s="5"/>
      <c r="E102" s="143"/>
      <c r="F102" s="93">
        <f>IF($G$14=1,G102,IF($G$14=2,H102,IF($G$14=3,I102,IF($G$14=4,J102,IF($G$14=5,K102,IF($G$14=6,L102,IF($G$14=7,M102,IF($G$14=8,N102,IF($G$14=9,O102,IF($G$14=10,P102,IF($G$14=11,Q102,IF($G$14=12,R102,IF($G$14=13,S102,IF($G$14=14,T102,IF($G$14=15,U102,IF($G$14=16,V102,IF($G$14=17,W102,IF($G$14=18,X102,IF($G$14=19,Y102,IF($G$14=20,Z102,IF($G$14=21,AA102,IF($G$14=22,AB102,IF($G$14=23,AC102,AD102)))))))))))))))))))))))</f>
        <v>30</v>
      </c>
      <c r="G102" s="18">
        <v>30</v>
      </c>
      <c r="H102" s="19">
        <v>30</v>
      </c>
      <c r="I102" s="19">
        <v>30</v>
      </c>
      <c r="J102" s="19">
        <v>30</v>
      </c>
      <c r="K102" s="20">
        <v>30</v>
      </c>
      <c r="L102" s="35">
        <v>30</v>
      </c>
      <c r="M102" s="35">
        <v>30</v>
      </c>
      <c r="N102" s="35">
        <v>30</v>
      </c>
      <c r="O102" s="35">
        <v>30</v>
      </c>
      <c r="P102" s="21">
        <v>30</v>
      </c>
      <c r="Q102" s="36">
        <v>30</v>
      </c>
      <c r="R102" s="36">
        <v>30</v>
      </c>
      <c r="S102" s="21">
        <v>30</v>
      </c>
      <c r="T102" s="21">
        <v>30</v>
      </c>
      <c r="U102" s="21">
        <v>30</v>
      </c>
      <c r="V102" s="36">
        <v>30</v>
      </c>
      <c r="W102" s="22">
        <v>30</v>
      </c>
      <c r="X102" s="37">
        <v>30</v>
      </c>
      <c r="Y102" s="22">
        <v>30</v>
      </c>
      <c r="Z102" s="22">
        <v>30</v>
      </c>
      <c r="AA102" s="22">
        <v>30</v>
      </c>
      <c r="AB102" s="37">
        <v>35</v>
      </c>
      <c r="AC102" s="33">
        <v>30</v>
      </c>
      <c r="AD102" s="134">
        <v>30</v>
      </c>
      <c r="AE102" s="38">
        <f>IF($AF$101=AG102,F102,0)</f>
        <v>0</v>
      </c>
      <c r="AF102" s="79"/>
      <c r="AG102" s="36">
        <v>2</v>
      </c>
    </row>
    <row r="103" spans="2:33" x14ac:dyDescent="0.5">
      <c r="C103" s="4" t="s">
        <v>65</v>
      </c>
      <c r="D103" s="4"/>
      <c r="E103" s="143"/>
      <c r="F103" s="93">
        <f>IF($G$14=1,G103,IF($G$14=2,H103,IF($G$14=3,I103,IF($G$14=4,J103,IF($G$14=5,K103,IF($G$14=6,L103,IF($G$14=7,M103,IF($G$14=8,N103,IF($G$14=9,O103,IF($G$14=10,P103,IF($G$14=11,Q103,IF($G$14=12,R103,IF($G$14=13,S103,IF($G$14=14,T103,IF($G$14=15,U103,IF($G$14=16,V103,IF($G$14=17,W103,IF($G$14=18,X103,IF($G$14=19,Y103,IF($G$14=20,Z103,IF($G$14=21,AA103,IF($G$14=22,AB103,IF($G$14=23,AC103,AD103)))))))))))))))))))))))</f>
        <v>50</v>
      </c>
      <c r="G103" s="18">
        <v>50</v>
      </c>
      <c r="H103" s="19">
        <v>50</v>
      </c>
      <c r="I103" s="19">
        <v>50</v>
      </c>
      <c r="J103" s="19">
        <v>50</v>
      </c>
      <c r="K103" s="20">
        <v>50</v>
      </c>
      <c r="L103" s="35">
        <v>50</v>
      </c>
      <c r="M103" s="35">
        <v>50</v>
      </c>
      <c r="N103" s="35">
        <v>50</v>
      </c>
      <c r="O103" s="35">
        <v>50</v>
      </c>
      <c r="P103" s="21">
        <v>50</v>
      </c>
      <c r="Q103" s="36">
        <v>50</v>
      </c>
      <c r="R103" s="36">
        <v>50</v>
      </c>
      <c r="S103" s="21">
        <v>50</v>
      </c>
      <c r="T103" s="21">
        <v>50</v>
      </c>
      <c r="U103" s="21">
        <v>50</v>
      </c>
      <c r="V103" s="36">
        <v>50</v>
      </c>
      <c r="W103" s="22">
        <v>50</v>
      </c>
      <c r="X103" s="37">
        <v>50</v>
      </c>
      <c r="Y103" s="22">
        <v>50</v>
      </c>
      <c r="Z103" s="22">
        <v>50</v>
      </c>
      <c r="AA103" s="22">
        <v>50</v>
      </c>
      <c r="AB103" s="37">
        <v>50</v>
      </c>
      <c r="AC103" s="33">
        <v>50</v>
      </c>
      <c r="AD103" s="134">
        <v>50</v>
      </c>
      <c r="AE103" s="38">
        <f>IF($AF$101=AG103,F103,0)</f>
        <v>0</v>
      </c>
      <c r="AF103" s="79"/>
      <c r="AG103" s="36">
        <v>3</v>
      </c>
    </row>
    <row r="104" spans="2:33" s="62" customFormat="1" ht="18" x14ac:dyDescent="0.5">
      <c r="B104" s="57"/>
      <c r="C104" s="4"/>
      <c r="D104" s="4"/>
      <c r="E104" s="108"/>
      <c r="F104" s="93"/>
      <c r="G104" s="33"/>
      <c r="H104" s="34"/>
      <c r="I104" s="34"/>
      <c r="J104" s="34"/>
      <c r="K104" s="35"/>
      <c r="L104" s="35"/>
      <c r="M104" s="35"/>
      <c r="N104" s="35"/>
      <c r="O104" s="35"/>
      <c r="P104" s="36"/>
      <c r="Q104" s="36"/>
      <c r="R104" s="36"/>
      <c r="S104" s="36"/>
      <c r="T104" s="36"/>
      <c r="U104" s="36"/>
      <c r="V104" s="36"/>
      <c r="W104" s="37"/>
      <c r="X104" s="37"/>
      <c r="Y104" s="37"/>
      <c r="Z104" s="37"/>
      <c r="AA104" s="37"/>
      <c r="AB104" s="37"/>
      <c r="AC104" s="33"/>
      <c r="AD104" s="134"/>
      <c r="AE104" s="38"/>
      <c r="AF104" s="107"/>
      <c r="AG104" s="36"/>
    </row>
    <row r="105" spans="2:33" s="62" customFormat="1" ht="18" x14ac:dyDescent="0.5">
      <c r="B105" s="57" t="s">
        <v>140</v>
      </c>
      <c r="C105" s="4"/>
      <c r="D105" s="4"/>
      <c r="E105" s="108"/>
      <c r="F105" s="93"/>
      <c r="G105" s="33"/>
      <c r="H105" s="34"/>
      <c r="I105" s="34"/>
      <c r="J105" s="34"/>
      <c r="K105" s="35"/>
      <c r="L105" s="35"/>
      <c r="M105" s="35"/>
      <c r="N105" s="35"/>
      <c r="O105" s="35"/>
      <c r="P105" s="36"/>
      <c r="Q105" s="36"/>
      <c r="R105" s="36"/>
      <c r="S105" s="36"/>
      <c r="T105" s="36"/>
      <c r="U105" s="36"/>
      <c r="V105" s="36"/>
      <c r="W105" s="37"/>
      <c r="X105" s="37"/>
      <c r="Y105" s="37"/>
      <c r="Z105" s="37"/>
      <c r="AA105" s="37"/>
      <c r="AB105" s="37"/>
      <c r="AC105" s="33"/>
      <c r="AD105" s="134"/>
      <c r="AE105" s="38"/>
      <c r="AF105" s="107"/>
      <c r="AG105" s="36"/>
    </row>
    <row r="106" spans="2:33" s="62" customFormat="1" x14ac:dyDescent="0.5">
      <c r="B106" s="57"/>
      <c r="C106" s="62" t="s">
        <v>141</v>
      </c>
      <c r="D106" s="4"/>
      <c r="E106" s="143" t="str">
        <f>SUM(AE106:AE108) &amp; " Points"</f>
        <v>0 Points</v>
      </c>
      <c r="F106" s="93">
        <f>IF($G$14=1,G106,IF($G$14=2,H106,IF($G$14=3,I106,IF($G$14=4,J106,IF($G$14=5,K106,IF($G$14=6,L106,IF($G$14=7,M106,IF($G$14=8,N106,IF($G$14=9,O106,IF($G$14=10,P106,IF($G$14=11,Q106,IF($G$14=12,R106,IF($G$14=13,S106,IF($G$14=14,T106,IF($G$14=15,U106,IF($G$14=16,V106,IF($G$14=17,W106,IF($G$14=18,X106,IF($G$14=19,Y106,IF($G$14=20,Z106,IF($G$14=21,AA106,IF($G$14=22,AB106,IF($G$14=23,AC106,AD106)))))))))))))))))))))))</f>
        <v>0</v>
      </c>
      <c r="G106" s="33">
        <v>0</v>
      </c>
      <c r="H106" s="34">
        <v>0</v>
      </c>
      <c r="I106" s="34">
        <v>0</v>
      </c>
      <c r="J106" s="34">
        <v>0</v>
      </c>
      <c r="K106" s="35">
        <v>0</v>
      </c>
      <c r="L106" s="35">
        <v>0</v>
      </c>
      <c r="M106" s="35">
        <v>0</v>
      </c>
      <c r="N106" s="35">
        <v>0</v>
      </c>
      <c r="O106" s="35">
        <v>0</v>
      </c>
      <c r="P106" s="36">
        <v>0</v>
      </c>
      <c r="Q106" s="36">
        <v>0</v>
      </c>
      <c r="R106" s="36">
        <v>0</v>
      </c>
      <c r="S106" s="36">
        <v>0</v>
      </c>
      <c r="T106" s="36">
        <v>0</v>
      </c>
      <c r="U106" s="36">
        <v>0</v>
      </c>
      <c r="V106" s="36">
        <v>0</v>
      </c>
      <c r="W106" s="37">
        <v>0</v>
      </c>
      <c r="X106" s="37">
        <v>40</v>
      </c>
      <c r="Y106" s="37">
        <v>40</v>
      </c>
      <c r="Z106" s="37">
        <v>40</v>
      </c>
      <c r="AA106" s="37">
        <v>40</v>
      </c>
      <c r="AB106" s="37">
        <v>40</v>
      </c>
      <c r="AC106" s="33">
        <v>0</v>
      </c>
      <c r="AD106" s="134">
        <v>0</v>
      </c>
      <c r="AE106" s="38">
        <f>IF($AF$106=AG106,F106,0)</f>
        <v>0</v>
      </c>
      <c r="AF106" s="107">
        <v>1</v>
      </c>
      <c r="AG106" s="36">
        <v>1</v>
      </c>
    </row>
    <row r="107" spans="2:33" s="62" customFormat="1" ht="14.45" customHeight="1" x14ac:dyDescent="0.5">
      <c r="B107" s="57"/>
      <c r="C107" s="4" t="s">
        <v>142</v>
      </c>
      <c r="D107" s="4"/>
      <c r="E107" s="143"/>
      <c r="F107" s="93">
        <f>IF($G$14=1,G107,IF($G$14=2,H107,IF($G$14=3,I107,IF($G$14=4,J107,IF($G$14=5,K107,IF($G$14=6,L107,IF($G$14=7,M107,IF($G$14=8,N107,IF($G$14=9,O107,IF($G$14=10,P107,IF($G$14=11,Q107,IF($G$14=12,R107,IF($G$14=13,S107,IF($G$14=14,T107,IF($G$14=15,U107,IF($G$14=16,V107,IF($G$14=17,W107,IF($G$14=18,X107,IF($G$14=19,Y107,IF($G$14=20,Z107,IF($G$14=21,AA107,IF($G$14=22,AB107,IF($G$14=23,AC107,AD107)))))))))))))))))))))))</f>
        <v>40</v>
      </c>
      <c r="G107" s="33">
        <v>40</v>
      </c>
      <c r="H107" s="34">
        <v>40</v>
      </c>
      <c r="I107" s="34">
        <v>40</v>
      </c>
      <c r="J107" s="34">
        <v>40</v>
      </c>
      <c r="K107" s="35">
        <v>40</v>
      </c>
      <c r="L107" s="35">
        <v>40</v>
      </c>
      <c r="M107" s="35">
        <v>40</v>
      </c>
      <c r="N107" s="35">
        <v>40</v>
      </c>
      <c r="O107" s="35">
        <v>40</v>
      </c>
      <c r="P107" s="36">
        <v>40</v>
      </c>
      <c r="Q107" s="36">
        <v>40</v>
      </c>
      <c r="R107" s="36">
        <v>40</v>
      </c>
      <c r="S107" s="36">
        <v>40</v>
      </c>
      <c r="T107" s="36">
        <v>40</v>
      </c>
      <c r="U107" s="36">
        <v>40</v>
      </c>
      <c r="V107" s="36">
        <v>40</v>
      </c>
      <c r="W107" s="37">
        <v>40</v>
      </c>
      <c r="X107" s="37">
        <v>40</v>
      </c>
      <c r="Y107" s="37">
        <v>40</v>
      </c>
      <c r="Z107" s="37">
        <v>40</v>
      </c>
      <c r="AA107" s="37">
        <v>40</v>
      </c>
      <c r="AB107" s="37">
        <v>40</v>
      </c>
      <c r="AC107" s="33">
        <v>40</v>
      </c>
      <c r="AD107" s="134">
        <v>40</v>
      </c>
      <c r="AE107" s="38">
        <f>IF($AF$106=AG107,F107,0)</f>
        <v>0</v>
      </c>
      <c r="AF107" s="107"/>
      <c r="AG107" s="36">
        <v>2</v>
      </c>
    </row>
    <row r="108" spans="2:33" s="62" customFormat="1" ht="14.45" customHeight="1" x14ac:dyDescent="0.5">
      <c r="B108" s="57"/>
      <c r="C108" s="4" t="s">
        <v>143</v>
      </c>
      <c r="D108" s="4"/>
      <c r="E108" s="143"/>
      <c r="F108" s="93">
        <f>IF($G$14=1,G108,IF($G$14=2,H108,IF($G$14=3,I108,IF($G$14=4,J108,IF($G$14=5,K108,IF($G$14=6,L108,IF($G$14=7,M108,IF($G$14=8,N108,IF($G$14=9,O108,IF($G$14=10,P108,IF($G$14=11,Q108,IF($G$14=12,R108,IF($G$14=13,S108,IF($G$14=14,T108,IF($G$14=15,U108,IF($G$14=16,V108,IF($G$14=17,W108,IF($G$14=18,X108,IF($G$14=19,Y108,IF($G$14=20,Z108,IF($G$14=21,AA108,IF($G$14=22,AB108,IF($G$14=23,AC108,AD108)))))))))))))))))))))))</f>
        <v>80</v>
      </c>
      <c r="G108" s="33">
        <v>80</v>
      </c>
      <c r="H108" s="34">
        <v>80</v>
      </c>
      <c r="I108" s="34">
        <v>80</v>
      </c>
      <c r="J108" s="34">
        <v>80</v>
      </c>
      <c r="K108" s="35">
        <v>80</v>
      </c>
      <c r="L108" s="35">
        <v>80</v>
      </c>
      <c r="M108" s="35">
        <v>80</v>
      </c>
      <c r="N108" s="35">
        <v>80</v>
      </c>
      <c r="O108" s="35">
        <v>80</v>
      </c>
      <c r="P108" s="36">
        <v>80</v>
      </c>
      <c r="Q108" s="36">
        <v>80</v>
      </c>
      <c r="R108" s="36">
        <v>80</v>
      </c>
      <c r="S108" s="36">
        <v>80</v>
      </c>
      <c r="T108" s="36">
        <v>80</v>
      </c>
      <c r="U108" s="36">
        <v>80</v>
      </c>
      <c r="V108" s="36">
        <v>80</v>
      </c>
      <c r="W108" s="37">
        <v>80</v>
      </c>
      <c r="X108" s="37">
        <v>80</v>
      </c>
      <c r="Y108" s="37">
        <v>80</v>
      </c>
      <c r="Z108" s="37">
        <v>80</v>
      </c>
      <c r="AA108" s="37">
        <v>80</v>
      </c>
      <c r="AB108" s="37">
        <v>80</v>
      </c>
      <c r="AC108" s="33">
        <v>80</v>
      </c>
      <c r="AD108" s="134">
        <v>80</v>
      </c>
      <c r="AE108" s="38">
        <f>IF($AF$106=AG108,F108,0)</f>
        <v>0</v>
      </c>
      <c r="AF108" s="107"/>
      <c r="AG108" s="36">
        <v>3</v>
      </c>
    </row>
    <row r="109" spans="2:33" s="62" customFormat="1" ht="14.45" customHeight="1" x14ac:dyDescent="0.5">
      <c r="B109" s="57"/>
      <c r="C109" s="4"/>
      <c r="D109" s="4"/>
      <c r="E109" s="108"/>
      <c r="F109" s="93"/>
      <c r="G109" s="33"/>
      <c r="H109" s="34"/>
      <c r="I109" s="34"/>
      <c r="J109" s="34"/>
      <c r="K109" s="35"/>
      <c r="L109" s="35"/>
      <c r="M109" s="35"/>
      <c r="N109" s="35"/>
      <c r="O109" s="35"/>
      <c r="P109" s="36"/>
      <c r="Q109" s="36"/>
      <c r="R109" s="36"/>
      <c r="S109" s="36"/>
      <c r="T109" s="36"/>
      <c r="U109" s="36"/>
      <c r="V109" s="36"/>
      <c r="W109" s="37"/>
      <c r="X109" s="37"/>
      <c r="Y109" s="37"/>
      <c r="Z109" s="37"/>
      <c r="AA109" s="37"/>
      <c r="AB109" s="37"/>
      <c r="AC109" s="33"/>
      <c r="AD109" s="134"/>
      <c r="AE109" s="38"/>
      <c r="AF109" s="107"/>
      <c r="AG109" s="36"/>
    </row>
    <row r="110" spans="2:33" x14ac:dyDescent="0.5">
      <c r="F110" s="93"/>
      <c r="G110" s="18"/>
      <c r="H110" s="19"/>
      <c r="I110" s="19"/>
      <c r="J110" s="19"/>
      <c r="K110" s="20"/>
      <c r="L110" s="35"/>
      <c r="M110" s="35"/>
      <c r="N110" s="35"/>
      <c r="O110" s="35"/>
      <c r="P110" s="21"/>
      <c r="Q110" s="36"/>
      <c r="R110" s="36"/>
      <c r="S110" s="21"/>
      <c r="T110" s="21"/>
      <c r="U110" s="21"/>
      <c r="V110" s="36"/>
      <c r="W110" s="22"/>
      <c r="X110" s="37"/>
      <c r="Y110" s="22"/>
      <c r="Z110" s="22"/>
      <c r="AA110" s="22"/>
      <c r="AB110" s="37"/>
      <c r="AC110" s="33"/>
      <c r="AD110" s="134"/>
      <c r="AE110" s="38"/>
      <c r="AF110" s="79"/>
      <c r="AG110" s="36"/>
    </row>
    <row r="111" spans="2:33" x14ac:dyDescent="0.5">
      <c r="B111" s="1" t="s">
        <v>4</v>
      </c>
      <c r="F111" s="93"/>
      <c r="G111" s="18"/>
      <c r="H111" s="19"/>
      <c r="I111" s="19"/>
      <c r="J111" s="19"/>
      <c r="K111" s="20"/>
      <c r="L111" s="35"/>
      <c r="M111" s="35"/>
      <c r="N111" s="35"/>
      <c r="O111" s="35"/>
      <c r="P111" s="21"/>
      <c r="Q111" s="36"/>
      <c r="R111" s="36"/>
      <c r="S111" s="21"/>
      <c r="T111" s="21"/>
      <c r="U111" s="21"/>
      <c r="V111" s="36"/>
      <c r="W111" s="22"/>
      <c r="X111" s="37"/>
      <c r="Y111" s="22"/>
      <c r="Z111" s="22"/>
      <c r="AA111" s="22"/>
      <c r="AB111" s="37"/>
      <c r="AC111" s="33"/>
      <c r="AD111" s="134"/>
      <c r="AE111" s="38"/>
      <c r="AF111" s="79"/>
      <c r="AG111" s="36"/>
    </row>
    <row r="112" spans="2:33" x14ac:dyDescent="0.5">
      <c r="C112" s="2" t="s">
        <v>36</v>
      </c>
      <c r="E112" s="143" t="str">
        <f>SUM(AE112:AE117) &amp; " Points"</f>
        <v>0 Points</v>
      </c>
      <c r="F112" s="93">
        <f t="shared" ref="F112:F117" si="11">IF($G$14=1,G112,IF($G$14=2,H112,IF($G$14=3,I112,IF($G$14=4,J112,IF($G$14=5,K112,IF($G$14=6,L112,IF($G$14=7,M112,IF($G$14=8,N112,IF($G$14=9,O112,IF($G$14=10,P112,IF($G$14=11,Q112,IF($G$14=12,R112,IF($G$14=13,S112,IF($G$14=14,T112,IF($G$14=15,U112,IF($G$14=16,V112,IF($G$14=17,W112,IF($G$14=18,X112,IF($G$14=19,Y112,IF($G$14=20,Z112,IF($G$14=21,AA112,IF($G$14=22,AB112,IF($G$14=23,AC112,AD112)))))))))))))))))))))))</f>
        <v>0</v>
      </c>
      <c r="G112" s="18">
        <v>0</v>
      </c>
      <c r="H112" s="19">
        <v>0</v>
      </c>
      <c r="I112" s="19">
        <v>0</v>
      </c>
      <c r="J112" s="19">
        <v>0</v>
      </c>
      <c r="K112" s="20">
        <v>0</v>
      </c>
      <c r="L112" s="35">
        <v>0</v>
      </c>
      <c r="M112" s="35">
        <v>0</v>
      </c>
      <c r="N112" s="35">
        <v>0</v>
      </c>
      <c r="O112" s="35">
        <v>0</v>
      </c>
      <c r="P112" s="21">
        <v>0</v>
      </c>
      <c r="Q112" s="36">
        <v>0</v>
      </c>
      <c r="R112" s="36">
        <v>0</v>
      </c>
      <c r="S112" s="21">
        <v>0</v>
      </c>
      <c r="T112" s="21">
        <v>0</v>
      </c>
      <c r="U112" s="21">
        <v>0</v>
      </c>
      <c r="V112" s="36">
        <v>5</v>
      </c>
      <c r="W112" s="22">
        <v>10</v>
      </c>
      <c r="X112" s="37">
        <v>10</v>
      </c>
      <c r="Y112" s="22">
        <v>10</v>
      </c>
      <c r="Z112" s="22">
        <v>10</v>
      </c>
      <c r="AA112" s="22">
        <v>10</v>
      </c>
      <c r="AB112" s="37">
        <v>10</v>
      </c>
      <c r="AC112" s="33">
        <v>0</v>
      </c>
      <c r="AD112" s="134">
        <v>0</v>
      </c>
      <c r="AE112" s="38">
        <f t="shared" ref="AE112:AE117" si="12">IF($AF$112=AG112,F112,0)</f>
        <v>0</v>
      </c>
      <c r="AF112" s="79">
        <v>1</v>
      </c>
      <c r="AG112" s="36">
        <v>1</v>
      </c>
    </row>
    <row r="113" spans="2:33" x14ac:dyDescent="0.5">
      <c r="C113" s="2" t="s">
        <v>26</v>
      </c>
      <c r="E113" s="143"/>
      <c r="F113" s="93">
        <f t="shared" si="11"/>
        <v>10</v>
      </c>
      <c r="G113" s="18">
        <v>10</v>
      </c>
      <c r="H113" s="19">
        <v>10</v>
      </c>
      <c r="I113" s="19">
        <v>10</v>
      </c>
      <c r="J113" s="19">
        <v>10</v>
      </c>
      <c r="K113" s="20">
        <v>10</v>
      </c>
      <c r="L113" s="35">
        <v>10</v>
      </c>
      <c r="M113" s="35">
        <v>10</v>
      </c>
      <c r="N113" s="35">
        <v>10</v>
      </c>
      <c r="O113" s="35">
        <v>10</v>
      </c>
      <c r="P113" s="21">
        <v>10</v>
      </c>
      <c r="Q113" s="36">
        <v>10</v>
      </c>
      <c r="R113" s="36">
        <v>10</v>
      </c>
      <c r="S113" s="21">
        <v>10</v>
      </c>
      <c r="T113" s="21">
        <v>10</v>
      </c>
      <c r="U113" s="21">
        <v>10</v>
      </c>
      <c r="V113" s="36">
        <v>10</v>
      </c>
      <c r="W113" s="22">
        <v>10</v>
      </c>
      <c r="X113" s="37">
        <v>10</v>
      </c>
      <c r="Y113" s="22">
        <v>10</v>
      </c>
      <c r="Z113" s="22">
        <v>10</v>
      </c>
      <c r="AA113" s="22">
        <v>10</v>
      </c>
      <c r="AB113" s="37">
        <v>10</v>
      </c>
      <c r="AC113" s="33">
        <v>10</v>
      </c>
      <c r="AD113" s="134">
        <v>10</v>
      </c>
      <c r="AE113" s="38">
        <f t="shared" si="12"/>
        <v>0</v>
      </c>
      <c r="AF113" s="79"/>
      <c r="AG113" s="36">
        <v>2</v>
      </c>
    </row>
    <row r="114" spans="2:33" x14ac:dyDescent="0.5">
      <c r="C114" s="2" t="s">
        <v>54</v>
      </c>
      <c r="E114" s="143"/>
      <c r="F114" s="93">
        <f t="shared" si="11"/>
        <v>20</v>
      </c>
      <c r="G114" s="18">
        <v>20</v>
      </c>
      <c r="H114" s="19">
        <v>20</v>
      </c>
      <c r="I114" s="19">
        <v>20</v>
      </c>
      <c r="J114" s="19">
        <v>20</v>
      </c>
      <c r="K114" s="20">
        <v>20</v>
      </c>
      <c r="L114" s="35">
        <v>20</v>
      </c>
      <c r="M114" s="35">
        <v>20</v>
      </c>
      <c r="N114" s="35">
        <v>20</v>
      </c>
      <c r="O114" s="35">
        <v>20</v>
      </c>
      <c r="P114" s="21">
        <v>20</v>
      </c>
      <c r="Q114" s="36">
        <v>20</v>
      </c>
      <c r="R114" s="36">
        <v>20</v>
      </c>
      <c r="S114" s="21">
        <v>20</v>
      </c>
      <c r="T114" s="21">
        <v>20</v>
      </c>
      <c r="U114" s="21">
        <v>20</v>
      </c>
      <c r="V114" s="36">
        <v>20</v>
      </c>
      <c r="W114" s="22">
        <v>20</v>
      </c>
      <c r="X114" s="37">
        <v>20</v>
      </c>
      <c r="Y114" s="22">
        <v>20</v>
      </c>
      <c r="Z114" s="22">
        <v>20</v>
      </c>
      <c r="AA114" s="22">
        <v>20</v>
      </c>
      <c r="AB114" s="37">
        <v>20</v>
      </c>
      <c r="AC114" s="33">
        <v>20</v>
      </c>
      <c r="AD114" s="134">
        <v>20</v>
      </c>
      <c r="AE114" s="38">
        <f t="shared" si="12"/>
        <v>0</v>
      </c>
      <c r="AF114" s="79"/>
      <c r="AG114" s="36">
        <v>3</v>
      </c>
    </row>
    <row r="115" spans="2:33" x14ac:dyDescent="0.5">
      <c r="C115" s="2" t="s">
        <v>55</v>
      </c>
      <c r="E115" s="143"/>
      <c r="F115" s="93">
        <f t="shared" si="11"/>
        <v>20</v>
      </c>
      <c r="G115" s="33">
        <v>20</v>
      </c>
      <c r="H115" s="34">
        <v>20</v>
      </c>
      <c r="I115" s="34">
        <v>20</v>
      </c>
      <c r="J115" s="34">
        <v>20</v>
      </c>
      <c r="K115" s="35">
        <v>20</v>
      </c>
      <c r="L115" s="35">
        <v>20</v>
      </c>
      <c r="M115" s="35">
        <v>20</v>
      </c>
      <c r="N115" s="35">
        <v>20</v>
      </c>
      <c r="O115" s="35">
        <v>20</v>
      </c>
      <c r="P115" s="36">
        <v>20</v>
      </c>
      <c r="Q115" s="36">
        <v>20</v>
      </c>
      <c r="R115" s="36">
        <v>20</v>
      </c>
      <c r="S115" s="36">
        <v>20</v>
      </c>
      <c r="T115" s="36">
        <v>20</v>
      </c>
      <c r="U115" s="36">
        <v>20</v>
      </c>
      <c r="V115" s="36">
        <v>20</v>
      </c>
      <c r="W115" s="37">
        <v>20</v>
      </c>
      <c r="X115" s="37">
        <v>20</v>
      </c>
      <c r="Y115" s="37">
        <v>20</v>
      </c>
      <c r="Z115" s="37">
        <v>20</v>
      </c>
      <c r="AA115" s="37">
        <v>20</v>
      </c>
      <c r="AB115" s="37">
        <v>20</v>
      </c>
      <c r="AC115" s="33">
        <v>20</v>
      </c>
      <c r="AD115" s="134">
        <v>20</v>
      </c>
      <c r="AE115" s="38">
        <f t="shared" si="12"/>
        <v>0</v>
      </c>
      <c r="AF115" s="79"/>
      <c r="AG115" s="36">
        <v>4</v>
      </c>
    </row>
    <row r="116" spans="2:33" x14ac:dyDescent="0.5">
      <c r="C116" s="2" t="s">
        <v>53</v>
      </c>
      <c r="E116" s="143"/>
      <c r="F116" s="93">
        <f t="shared" si="11"/>
        <v>40</v>
      </c>
      <c r="G116" s="33">
        <v>40</v>
      </c>
      <c r="H116" s="34">
        <v>40</v>
      </c>
      <c r="I116" s="34">
        <v>40</v>
      </c>
      <c r="J116" s="34">
        <v>40</v>
      </c>
      <c r="K116" s="35">
        <v>40</v>
      </c>
      <c r="L116" s="35">
        <v>40</v>
      </c>
      <c r="M116" s="35">
        <v>40</v>
      </c>
      <c r="N116" s="35">
        <v>40</v>
      </c>
      <c r="O116" s="35">
        <v>40</v>
      </c>
      <c r="P116" s="36">
        <v>40</v>
      </c>
      <c r="Q116" s="36">
        <v>40</v>
      </c>
      <c r="R116" s="36">
        <v>40</v>
      </c>
      <c r="S116" s="36">
        <v>40</v>
      </c>
      <c r="T116" s="36">
        <v>40</v>
      </c>
      <c r="U116" s="36">
        <v>40</v>
      </c>
      <c r="V116" s="36">
        <v>40</v>
      </c>
      <c r="W116" s="37">
        <v>40</v>
      </c>
      <c r="X116" s="37">
        <v>40</v>
      </c>
      <c r="Y116" s="37">
        <v>40</v>
      </c>
      <c r="Z116" s="37">
        <v>40</v>
      </c>
      <c r="AA116" s="37">
        <v>40</v>
      </c>
      <c r="AB116" s="37">
        <v>40</v>
      </c>
      <c r="AC116" s="33">
        <v>40</v>
      </c>
      <c r="AD116" s="134">
        <v>40</v>
      </c>
      <c r="AE116" s="38">
        <f t="shared" si="12"/>
        <v>0</v>
      </c>
      <c r="AF116" s="79"/>
      <c r="AG116" s="36">
        <v>5</v>
      </c>
    </row>
    <row r="117" spans="2:33" x14ac:dyDescent="0.5">
      <c r="C117" s="2" t="s">
        <v>5</v>
      </c>
      <c r="E117" s="143"/>
      <c r="F117" s="93">
        <f t="shared" si="11"/>
        <v>50</v>
      </c>
      <c r="G117" s="18">
        <v>50</v>
      </c>
      <c r="H117" s="19">
        <v>50</v>
      </c>
      <c r="I117" s="19">
        <v>50</v>
      </c>
      <c r="J117" s="19">
        <v>50</v>
      </c>
      <c r="K117" s="20">
        <v>50</v>
      </c>
      <c r="L117" s="35">
        <v>50</v>
      </c>
      <c r="M117" s="35">
        <v>50</v>
      </c>
      <c r="N117" s="35">
        <v>50</v>
      </c>
      <c r="O117" s="35">
        <v>50</v>
      </c>
      <c r="P117" s="21">
        <v>50</v>
      </c>
      <c r="Q117" s="36">
        <v>50</v>
      </c>
      <c r="R117" s="36">
        <v>50</v>
      </c>
      <c r="S117" s="21">
        <v>50</v>
      </c>
      <c r="T117" s="21">
        <v>50</v>
      </c>
      <c r="U117" s="21">
        <v>50</v>
      </c>
      <c r="V117" s="36">
        <v>50</v>
      </c>
      <c r="W117" s="22">
        <v>50</v>
      </c>
      <c r="X117" s="37">
        <v>50</v>
      </c>
      <c r="Y117" s="22">
        <v>50</v>
      </c>
      <c r="Z117" s="22">
        <v>50</v>
      </c>
      <c r="AA117" s="22">
        <v>50</v>
      </c>
      <c r="AB117" s="37">
        <v>50</v>
      </c>
      <c r="AC117" s="33">
        <v>50</v>
      </c>
      <c r="AD117" s="134">
        <v>50</v>
      </c>
      <c r="AE117" s="38">
        <f t="shared" si="12"/>
        <v>0</v>
      </c>
      <c r="AF117" s="79"/>
      <c r="AG117" s="36">
        <v>6</v>
      </c>
    </row>
    <row r="118" spans="2:33" x14ac:dyDescent="0.5">
      <c r="F118" s="93"/>
      <c r="G118" s="18"/>
      <c r="H118" s="19"/>
      <c r="I118" s="19"/>
      <c r="J118" s="19"/>
      <c r="K118" s="20"/>
      <c r="L118" s="35"/>
      <c r="M118" s="35"/>
      <c r="N118" s="35"/>
      <c r="O118" s="35"/>
      <c r="P118" s="21"/>
      <c r="Q118" s="36"/>
      <c r="R118" s="36"/>
      <c r="S118" s="21"/>
      <c r="T118" s="21"/>
      <c r="U118" s="21"/>
      <c r="V118" s="36"/>
      <c r="W118" s="22"/>
      <c r="X118" s="37"/>
      <c r="Y118" s="22"/>
      <c r="Z118" s="22"/>
      <c r="AA118" s="22"/>
      <c r="AB118" s="37"/>
      <c r="AC118" s="33"/>
      <c r="AD118" s="134"/>
      <c r="AE118" s="38"/>
      <c r="AF118" s="79"/>
      <c r="AG118" s="36"/>
    </row>
    <row r="119" spans="2:33" x14ac:dyDescent="0.5">
      <c r="B119" s="1" t="s">
        <v>10</v>
      </c>
      <c r="F119" s="93"/>
      <c r="G119" s="18"/>
      <c r="H119" s="19"/>
      <c r="I119" s="19"/>
      <c r="J119" s="19"/>
      <c r="K119" s="20"/>
      <c r="L119" s="35"/>
      <c r="M119" s="35"/>
      <c r="N119" s="35"/>
      <c r="O119" s="35"/>
      <c r="P119" s="21"/>
      <c r="Q119" s="36"/>
      <c r="R119" s="36"/>
      <c r="S119" s="21"/>
      <c r="T119" s="21"/>
      <c r="U119" s="21"/>
      <c r="V119" s="36"/>
      <c r="W119" s="22"/>
      <c r="X119" s="37"/>
      <c r="Y119" s="22"/>
      <c r="Z119" s="22"/>
      <c r="AA119" s="22"/>
      <c r="AB119" s="37"/>
      <c r="AC119" s="33"/>
      <c r="AD119" s="134"/>
      <c r="AE119" s="38"/>
      <c r="AF119" s="79"/>
      <c r="AG119" s="36"/>
    </row>
    <row r="120" spans="2:33" x14ac:dyDescent="0.5">
      <c r="C120" s="2" t="s">
        <v>37</v>
      </c>
      <c r="E120" s="143" t="str">
        <f>SUM(AE120:AE122) &amp; " Points"</f>
        <v>0 Points</v>
      </c>
      <c r="F120" s="93">
        <f>IF($G$14=1,G120,IF($G$14=2,H120,IF($G$14=3,I120,IF($G$14=4,J120,IF($G$14=5,K120,IF($G$14=6,L120,IF($G$14=7,M120,IF($G$14=8,N120,IF($G$14=9,O120,IF($G$14=10,P120,IF($G$14=11,Q120,IF($G$14=12,R120,IF($G$14=13,S120,IF($G$14=14,T120,IF($G$14=15,U120,IF($G$14=16,V120,IF($G$14=17,W120,IF($G$14=18,X120,IF($G$14=19,Y120,IF($G$14=20,Z120,IF($G$14=21,AA120,IF($G$14=22,AB120,IF($G$14=23,AC120,AD120)))))))))))))))))))))))</f>
        <v>0</v>
      </c>
      <c r="G120" s="18">
        <v>0</v>
      </c>
      <c r="H120" s="19">
        <v>0</v>
      </c>
      <c r="I120" s="19">
        <v>0</v>
      </c>
      <c r="J120" s="19">
        <v>0</v>
      </c>
      <c r="K120" s="20">
        <v>0</v>
      </c>
      <c r="L120" s="35">
        <v>0</v>
      </c>
      <c r="M120" s="35">
        <v>0</v>
      </c>
      <c r="N120" s="35">
        <v>0</v>
      </c>
      <c r="O120" s="35">
        <v>0</v>
      </c>
      <c r="P120" s="21">
        <v>0</v>
      </c>
      <c r="Q120" s="36">
        <v>0</v>
      </c>
      <c r="R120" s="36">
        <v>0</v>
      </c>
      <c r="S120" s="21">
        <v>0</v>
      </c>
      <c r="T120" s="21">
        <v>0</v>
      </c>
      <c r="U120" s="21">
        <v>0</v>
      </c>
      <c r="V120" s="36">
        <v>0</v>
      </c>
      <c r="W120" s="22">
        <v>10</v>
      </c>
      <c r="X120" s="37">
        <v>10</v>
      </c>
      <c r="Y120" s="22">
        <v>10</v>
      </c>
      <c r="Z120" s="22">
        <v>10</v>
      </c>
      <c r="AA120" s="22">
        <v>10</v>
      </c>
      <c r="AB120" s="37">
        <v>10</v>
      </c>
      <c r="AC120" s="33">
        <v>0</v>
      </c>
      <c r="AD120" s="134">
        <v>0</v>
      </c>
      <c r="AE120" s="38">
        <f>IF($AF$120=AG120,F120,0)</f>
        <v>0</v>
      </c>
      <c r="AF120" s="79">
        <v>1</v>
      </c>
      <c r="AG120" s="36">
        <v>1</v>
      </c>
    </row>
    <row r="121" spans="2:33" x14ac:dyDescent="0.5">
      <c r="C121" s="2" t="s">
        <v>27</v>
      </c>
      <c r="E121" s="143"/>
      <c r="F121" s="93">
        <f>IF($G$14=1,G121,IF($G$14=2,H121,IF($G$14=3,I121,IF($G$14=4,J121,IF($G$14=5,K121,IF($G$14=6,L121,IF($G$14=7,M121,IF($G$14=8,N121,IF($G$14=9,O121,IF($G$14=10,P121,IF($G$14=11,Q121,IF($G$14=12,R121,IF($G$14=13,S121,IF($G$14=14,T121,IF($G$14=15,U121,IF($G$14=16,V121,IF($G$14=17,W121,IF($G$14=18,X121,IF($G$14=19,Y121,IF($G$14=20,Z121,IF($G$14=21,AA121,IF($G$14=22,AB121,IF($G$14=23,AC121,AD121)))))))))))))))))))))))</f>
        <v>10</v>
      </c>
      <c r="G121" s="18">
        <v>10</v>
      </c>
      <c r="H121" s="19">
        <v>10</v>
      </c>
      <c r="I121" s="19">
        <v>10</v>
      </c>
      <c r="J121" s="19">
        <v>10</v>
      </c>
      <c r="K121" s="20">
        <v>10</v>
      </c>
      <c r="L121" s="35">
        <v>10</v>
      </c>
      <c r="M121" s="35">
        <v>10</v>
      </c>
      <c r="N121" s="35">
        <v>10</v>
      </c>
      <c r="O121" s="35">
        <v>10</v>
      </c>
      <c r="P121" s="21">
        <v>10</v>
      </c>
      <c r="Q121" s="36">
        <v>10</v>
      </c>
      <c r="R121" s="36">
        <v>10</v>
      </c>
      <c r="S121" s="21">
        <v>10</v>
      </c>
      <c r="T121" s="21">
        <v>10</v>
      </c>
      <c r="U121" s="21">
        <v>10</v>
      </c>
      <c r="V121" s="36">
        <v>10</v>
      </c>
      <c r="W121" s="22">
        <v>10</v>
      </c>
      <c r="X121" s="37">
        <v>10</v>
      </c>
      <c r="Y121" s="22">
        <v>10</v>
      </c>
      <c r="Z121" s="22">
        <v>10</v>
      </c>
      <c r="AA121" s="22">
        <v>10</v>
      </c>
      <c r="AB121" s="37">
        <v>10</v>
      </c>
      <c r="AC121" s="33">
        <v>10</v>
      </c>
      <c r="AD121" s="134">
        <v>10</v>
      </c>
      <c r="AE121" s="38">
        <f>IF($AF$120=AG121,F121,0)</f>
        <v>0</v>
      </c>
      <c r="AF121" s="79"/>
      <c r="AG121" s="36">
        <v>2</v>
      </c>
    </row>
    <row r="122" spans="2:33" x14ac:dyDescent="0.5">
      <c r="C122" s="2" t="s">
        <v>9</v>
      </c>
      <c r="E122" s="143"/>
      <c r="F122" s="93">
        <f>IF($G$14=1,G122,IF($G$14=2,H122,IF($G$14=3,I122,IF($G$14=4,J122,IF($G$14=5,K122,IF($G$14=6,L122,IF($G$14=7,M122,IF($G$14=8,N122,IF($G$14=9,O122,IF($G$14=10,P122,IF($G$14=11,Q122,IF($G$14=12,R122,IF($G$14=13,S122,IF($G$14=14,T122,IF($G$14=15,U122,IF($G$14=16,V122,IF($G$14=17,W122,IF($G$14=18,X122,IF($G$14=19,Y122,IF($G$14=20,Z122,IF($G$14=21,AA122,IF($G$14=22,AB122,IF($G$14=23,AC122,AD122)))))))))))))))))))))))</f>
        <v>20</v>
      </c>
      <c r="G122" s="18">
        <v>20</v>
      </c>
      <c r="H122" s="19">
        <v>20</v>
      </c>
      <c r="I122" s="19">
        <v>20</v>
      </c>
      <c r="J122" s="19">
        <v>20</v>
      </c>
      <c r="K122" s="20">
        <v>20</v>
      </c>
      <c r="L122" s="35">
        <v>20</v>
      </c>
      <c r="M122" s="35">
        <v>20</v>
      </c>
      <c r="N122" s="35">
        <v>20</v>
      </c>
      <c r="O122" s="35">
        <v>20</v>
      </c>
      <c r="P122" s="21">
        <v>20</v>
      </c>
      <c r="Q122" s="36">
        <v>20</v>
      </c>
      <c r="R122" s="36">
        <v>20</v>
      </c>
      <c r="S122" s="21">
        <v>20</v>
      </c>
      <c r="T122" s="21">
        <v>20</v>
      </c>
      <c r="U122" s="21">
        <v>20</v>
      </c>
      <c r="V122" s="36">
        <v>20</v>
      </c>
      <c r="W122" s="22">
        <v>20</v>
      </c>
      <c r="X122" s="37">
        <v>20</v>
      </c>
      <c r="Y122" s="22">
        <v>20</v>
      </c>
      <c r="Z122" s="22">
        <v>20</v>
      </c>
      <c r="AA122" s="22">
        <v>20</v>
      </c>
      <c r="AB122" s="37">
        <v>20</v>
      </c>
      <c r="AC122" s="33">
        <v>20</v>
      </c>
      <c r="AD122" s="134">
        <v>20</v>
      </c>
      <c r="AE122" s="38">
        <f>IF($AF$120=AG122,F122,0)</f>
        <v>0</v>
      </c>
      <c r="AF122" s="79"/>
      <c r="AG122" s="36">
        <v>3</v>
      </c>
    </row>
    <row r="123" spans="2:33" x14ac:dyDescent="0.5">
      <c r="F123" s="93"/>
      <c r="G123" s="18"/>
      <c r="H123" s="19"/>
      <c r="I123" s="19"/>
      <c r="J123" s="19"/>
      <c r="K123" s="20"/>
      <c r="L123" s="35"/>
      <c r="M123" s="35"/>
      <c r="N123" s="35"/>
      <c r="O123" s="35"/>
      <c r="P123" s="21"/>
      <c r="Q123" s="36"/>
      <c r="R123" s="36"/>
      <c r="S123" s="21"/>
      <c r="T123" s="21"/>
      <c r="U123" s="21"/>
      <c r="V123" s="36"/>
      <c r="W123" s="22"/>
      <c r="X123" s="37"/>
      <c r="Y123" s="22"/>
      <c r="Z123" s="22"/>
      <c r="AA123" s="22"/>
      <c r="AB123" s="37"/>
      <c r="AC123" s="33"/>
      <c r="AD123" s="134"/>
      <c r="AE123" s="38"/>
      <c r="AF123" s="79"/>
      <c r="AG123" s="36"/>
    </row>
    <row r="124" spans="2:33" x14ac:dyDescent="0.5">
      <c r="B124" s="1" t="s">
        <v>126</v>
      </c>
      <c r="F124" s="93"/>
      <c r="G124" s="18"/>
      <c r="H124" s="19"/>
      <c r="I124" s="19"/>
      <c r="J124" s="19"/>
      <c r="K124" s="20"/>
      <c r="L124" s="35"/>
      <c r="M124" s="35"/>
      <c r="N124" s="35"/>
      <c r="O124" s="35"/>
      <c r="P124" s="21"/>
      <c r="Q124" s="36"/>
      <c r="R124" s="36"/>
      <c r="S124" s="21"/>
      <c r="T124" s="21"/>
      <c r="U124" s="21"/>
      <c r="V124" s="36"/>
      <c r="W124" s="22"/>
      <c r="X124" s="37"/>
      <c r="Y124" s="22"/>
      <c r="Z124" s="22"/>
      <c r="AA124" s="22"/>
      <c r="AB124" s="37"/>
      <c r="AC124" s="33"/>
      <c r="AD124" s="134"/>
      <c r="AE124" s="38"/>
      <c r="AF124" s="79"/>
      <c r="AG124" s="36"/>
    </row>
    <row r="125" spans="2:33" ht="15" customHeight="1" x14ac:dyDescent="0.5">
      <c r="C125" s="2" t="s">
        <v>38</v>
      </c>
      <c r="E125" s="143" t="str">
        <f>SUM(AE125:AE129) &amp; " Points"</f>
        <v>0 Points</v>
      </c>
      <c r="F125" s="93">
        <f>IF($G$14=1,G125,IF($G$14=2,H125,IF($G$14=3,I125,IF($G$14=4,J125,IF($G$14=5,K125,IF($G$14=6,L125,IF($G$14=7,M125,IF($G$14=8,N125,IF($G$14=9,O125,IF($G$14=10,P125,IF($G$14=11,Q125,IF($G$14=12,R125,IF($G$14=13,S125,IF($G$14=14,T125,IF($G$14=15,U125,IF($G$14=16,V125,IF($G$14=17,W125,IF($G$14=18,X125,IF($G$14=19,Y125,IF($G$14=20,Z125,IF($G$14=21,AA125,IF($G$14=22,AB125,IF($G$14=23,AC125,AD125)))))))))))))))))))))))</f>
        <v>0</v>
      </c>
      <c r="G125" s="18">
        <v>15</v>
      </c>
      <c r="H125" s="19">
        <v>0</v>
      </c>
      <c r="I125" s="19">
        <v>0</v>
      </c>
      <c r="J125" s="19">
        <v>0</v>
      </c>
      <c r="K125" s="20">
        <v>0</v>
      </c>
      <c r="L125" s="35">
        <v>0</v>
      </c>
      <c r="M125" s="35">
        <v>0</v>
      </c>
      <c r="N125" s="35">
        <v>0</v>
      </c>
      <c r="O125" s="35">
        <v>0</v>
      </c>
      <c r="P125" s="21">
        <v>0</v>
      </c>
      <c r="Q125" s="36">
        <v>0</v>
      </c>
      <c r="R125" s="36">
        <v>0</v>
      </c>
      <c r="S125" s="21">
        <v>0</v>
      </c>
      <c r="T125" s="21">
        <v>0</v>
      </c>
      <c r="U125" s="21">
        <v>0</v>
      </c>
      <c r="V125" s="36">
        <v>5</v>
      </c>
      <c r="W125" s="22">
        <v>15</v>
      </c>
      <c r="X125" s="37">
        <v>30</v>
      </c>
      <c r="Y125" s="22">
        <v>30</v>
      </c>
      <c r="Z125" s="22">
        <v>30</v>
      </c>
      <c r="AA125" s="22">
        <v>30</v>
      </c>
      <c r="AB125" s="37">
        <v>30</v>
      </c>
      <c r="AC125" s="33">
        <v>0</v>
      </c>
      <c r="AD125" s="134">
        <v>0</v>
      </c>
      <c r="AE125" s="38">
        <f>IF($AF$125=AG125,F125,0)</f>
        <v>0</v>
      </c>
      <c r="AF125" s="79">
        <v>1</v>
      </c>
      <c r="AG125" s="36">
        <v>1</v>
      </c>
    </row>
    <row r="126" spans="2:33" ht="15" customHeight="1" x14ac:dyDescent="0.5">
      <c r="C126" s="2" t="s">
        <v>18</v>
      </c>
      <c r="E126" s="143"/>
      <c r="F126" s="93">
        <f>IF($G$14=1,G126,IF($G$14=2,H126,IF($G$14=3,I126,IF($G$14=4,J126,IF($G$14=5,K126,IF($G$14=6,L126,IF($G$14=7,M126,IF($G$14=8,N126,IF($G$14=9,O126,IF($G$14=10,P126,IF($G$14=11,Q126,IF($G$14=12,R126,IF($G$14=13,S126,IF($G$14=14,T126,IF($G$14=15,U126,IF($G$14=16,V126,IF($G$14=17,W126,IF($G$14=18,X126,IF($G$14=19,Y126,IF($G$14=20,Z126,IF($G$14=21,AA126,IF($G$14=22,AB126,IF($G$14=23,AC126,AD126)))))))))))))))))))))))</f>
        <v>20</v>
      </c>
      <c r="G126" s="18">
        <v>20</v>
      </c>
      <c r="H126" s="19">
        <v>20</v>
      </c>
      <c r="I126" s="19">
        <v>20</v>
      </c>
      <c r="J126" s="19">
        <v>20</v>
      </c>
      <c r="K126" s="20">
        <v>20</v>
      </c>
      <c r="L126" s="35">
        <v>20</v>
      </c>
      <c r="M126" s="35">
        <v>20</v>
      </c>
      <c r="N126" s="35">
        <v>20</v>
      </c>
      <c r="O126" s="35">
        <v>20</v>
      </c>
      <c r="P126" s="21">
        <v>20</v>
      </c>
      <c r="Q126" s="36">
        <v>20</v>
      </c>
      <c r="R126" s="36">
        <v>20</v>
      </c>
      <c r="S126" s="21">
        <v>20</v>
      </c>
      <c r="T126" s="21">
        <v>20</v>
      </c>
      <c r="U126" s="21">
        <v>20</v>
      </c>
      <c r="V126" s="36">
        <v>20</v>
      </c>
      <c r="W126" s="22">
        <v>20</v>
      </c>
      <c r="X126" s="37">
        <v>20</v>
      </c>
      <c r="Y126" s="22">
        <v>20</v>
      </c>
      <c r="Z126" s="22">
        <v>20</v>
      </c>
      <c r="AA126" s="22">
        <v>20</v>
      </c>
      <c r="AB126" s="37">
        <v>20</v>
      </c>
      <c r="AC126" s="33">
        <v>20</v>
      </c>
      <c r="AD126" s="134">
        <v>20</v>
      </c>
      <c r="AE126" s="38">
        <f>IF($AF$125=AG126,F126,0)</f>
        <v>0</v>
      </c>
      <c r="AF126" s="79"/>
      <c r="AG126" s="36">
        <v>2</v>
      </c>
    </row>
    <row r="127" spans="2:33" ht="15" customHeight="1" x14ac:dyDescent="0.5">
      <c r="C127" s="2" t="s">
        <v>42</v>
      </c>
      <c r="E127" s="143"/>
      <c r="F127" s="93">
        <f>IF($G$14=1,G127,IF($G$14=2,H127,IF($G$14=3,I127,IF($G$14=4,J127,IF($G$14=5,K127,IF($G$14=6,L127,IF($G$14=7,M127,IF($G$14=8,N127,IF($G$14=9,O127,IF($G$14=10,P127,IF($G$14=11,Q127,IF($G$14=12,R127,IF($G$14=13,S127,IF($G$14=14,T127,IF($G$14=15,U127,IF($G$14=16,V127,IF($G$14=17,W127,IF($G$14=18,X127,IF($G$14=19,Y127,IF($G$14=20,Z127,IF($G$14=21,AA127,IF($G$14=22,AB127,IF($G$14=23,AC127,AD127)))))))))))))))))))))))</f>
        <v>30</v>
      </c>
      <c r="G127" s="18">
        <v>30</v>
      </c>
      <c r="H127" s="19">
        <v>30</v>
      </c>
      <c r="I127" s="19">
        <v>30</v>
      </c>
      <c r="J127" s="19">
        <v>30</v>
      </c>
      <c r="K127" s="20">
        <v>30</v>
      </c>
      <c r="L127" s="35">
        <v>30</v>
      </c>
      <c r="M127" s="35">
        <v>30</v>
      </c>
      <c r="N127" s="35">
        <v>30</v>
      </c>
      <c r="O127" s="35">
        <v>30</v>
      </c>
      <c r="P127" s="21">
        <v>30</v>
      </c>
      <c r="Q127" s="36">
        <v>30</v>
      </c>
      <c r="R127" s="36">
        <v>30</v>
      </c>
      <c r="S127" s="21">
        <v>30</v>
      </c>
      <c r="T127" s="21">
        <v>30</v>
      </c>
      <c r="U127" s="21">
        <v>30</v>
      </c>
      <c r="V127" s="36">
        <v>30</v>
      </c>
      <c r="W127" s="22">
        <v>30</v>
      </c>
      <c r="X127" s="37">
        <v>30</v>
      </c>
      <c r="Y127" s="22">
        <v>30</v>
      </c>
      <c r="Z127" s="22">
        <v>30</v>
      </c>
      <c r="AA127" s="22">
        <v>30</v>
      </c>
      <c r="AB127" s="37">
        <v>30</v>
      </c>
      <c r="AC127" s="33">
        <v>30</v>
      </c>
      <c r="AD127" s="134">
        <v>30</v>
      </c>
      <c r="AE127" s="38">
        <f>IF($AF$125=AG127,F127,0)</f>
        <v>0</v>
      </c>
      <c r="AF127" s="79"/>
      <c r="AG127" s="36">
        <v>3</v>
      </c>
    </row>
    <row r="128" spans="2:33" ht="15" customHeight="1" x14ac:dyDescent="0.5">
      <c r="C128" s="2" t="s">
        <v>125</v>
      </c>
      <c r="E128" s="143"/>
      <c r="F128" s="93">
        <f>IF($G$14=1,G128,IF($G$14=2,H128,IF($G$14=3,I128,IF($G$14=4,J128,IF($G$14=5,K128,IF($G$14=6,L128,IF($G$14=7,M128,IF($G$14=8,N128,IF($G$14=9,O128,IF($G$14=10,P128,IF($G$14=11,Q128,IF($G$14=12,R128,IF($G$14=13,S128,IF($G$14=14,T128,IF($G$14=15,U128,IF($G$14=16,V128,IF($G$14=17,W128,IF($G$14=18,X128,IF($G$14=19,Y128,IF($G$14=20,Z128,IF($G$14=21,AA128,IF($G$14=22,AB128,IF($G$14=23,AC128,AD128)))))))))))))))))))))))</f>
        <v>40</v>
      </c>
      <c r="G128" s="18">
        <v>40</v>
      </c>
      <c r="H128" s="19">
        <v>40</v>
      </c>
      <c r="I128" s="19">
        <v>40</v>
      </c>
      <c r="J128" s="19">
        <v>40</v>
      </c>
      <c r="K128" s="20">
        <v>40</v>
      </c>
      <c r="L128" s="35">
        <v>40</v>
      </c>
      <c r="M128" s="35">
        <v>40</v>
      </c>
      <c r="N128" s="35">
        <v>40</v>
      </c>
      <c r="O128" s="35">
        <v>40</v>
      </c>
      <c r="P128" s="21">
        <v>40</v>
      </c>
      <c r="Q128" s="36">
        <v>40</v>
      </c>
      <c r="R128" s="36">
        <v>40</v>
      </c>
      <c r="S128" s="21">
        <v>40</v>
      </c>
      <c r="T128" s="21">
        <v>40</v>
      </c>
      <c r="U128" s="21">
        <v>40</v>
      </c>
      <c r="V128" s="36">
        <v>40</v>
      </c>
      <c r="W128" s="22">
        <v>40</v>
      </c>
      <c r="X128" s="37">
        <v>40</v>
      </c>
      <c r="Y128" s="22">
        <v>40</v>
      </c>
      <c r="Z128" s="22">
        <v>40</v>
      </c>
      <c r="AA128" s="22">
        <v>40</v>
      </c>
      <c r="AB128" s="37">
        <v>40</v>
      </c>
      <c r="AC128" s="33">
        <v>40</v>
      </c>
      <c r="AD128" s="134">
        <v>40</v>
      </c>
      <c r="AE128" s="38">
        <f>IF($AF$125=AG128,F128,0)</f>
        <v>0</v>
      </c>
      <c r="AF128" s="79"/>
      <c r="AG128" s="36">
        <v>4</v>
      </c>
    </row>
    <row r="129" spans="2:33" ht="15" customHeight="1" x14ac:dyDescent="0.5">
      <c r="C129" s="2" t="s">
        <v>69</v>
      </c>
      <c r="E129" s="143"/>
      <c r="F129" s="93">
        <f>IF($G$14=1,G129,IF($G$14=2,H129,IF($G$14=3,I129,IF($G$14=4,J129,IF($G$14=5,K129,IF($G$14=6,L129,IF($G$14=7,M129,IF($G$14=8,N129,IF($G$14=9,O129,IF($G$14=10,P129,IF($G$14=11,Q129,IF($G$14=12,R129,IF($G$14=13,S129,IF($G$14=14,T129,IF($G$14=15,U129,IF($G$14=16,V129,IF($G$14=17,W129,IF($G$14=18,X129,IF($G$14=19,Y129,IF($G$14=20,Z129,IF($G$14=21,AA129,IF($G$14=22,AB129,IF($G$14=23,AC129,AD129)))))))))))))))))))))))</f>
        <v>80</v>
      </c>
      <c r="G129" s="18">
        <v>80</v>
      </c>
      <c r="H129" s="19">
        <v>80</v>
      </c>
      <c r="I129" s="19">
        <v>80</v>
      </c>
      <c r="J129" s="19">
        <v>80</v>
      </c>
      <c r="K129" s="20">
        <v>80</v>
      </c>
      <c r="L129" s="35">
        <v>80</v>
      </c>
      <c r="M129" s="35">
        <v>80</v>
      </c>
      <c r="N129" s="35">
        <v>80</v>
      </c>
      <c r="O129" s="35">
        <v>80</v>
      </c>
      <c r="P129" s="21">
        <v>80</v>
      </c>
      <c r="Q129" s="36">
        <v>80</v>
      </c>
      <c r="R129" s="36">
        <v>80</v>
      </c>
      <c r="S129" s="21">
        <v>80</v>
      </c>
      <c r="T129" s="21">
        <v>80</v>
      </c>
      <c r="U129" s="21">
        <v>80</v>
      </c>
      <c r="V129" s="36">
        <v>80</v>
      </c>
      <c r="W129" s="22">
        <v>80</v>
      </c>
      <c r="X129" s="37">
        <v>80</v>
      </c>
      <c r="Y129" s="22">
        <v>80</v>
      </c>
      <c r="Z129" s="22">
        <v>80</v>
      </c>
      <c r="AA129" s="22">
        <v>80</v>
      </c>
      <c r="AB129" s="37">
        <v>80</v>
      </c>
      <c r="AC129" s="33">
        <v>80</v>
      </c>
      <c r="AD129" s="134">
        <v>80</v>
      </c>
      <c r="AE129" s="38">
        <f>IF($AF$125=AG129,F129,0)</f>
        <v>0</v>
      </c>
      <c r="AF129" s="79"/>
      <c r="AG129" s="36">
        <v>5</v>
      </c>
    </row>
    <row r="130" spans="2:33" x14ac:dyDescent="0.5">
      <c r="F130" s="93"/>
      <c r="G130" s="18"/>
      <c r="H130" s="19"/>
      <c r="I130" s="19"/>
      <c r="J130" s="19"/>
      <c r="K130" s="20"/>
      <c r="L130" s="35"/>
      <c r="M130" s="35"/>
      <c r="N130" s="35"/>
      <c r="O130" s="35"/>
      <c r="P130" s="21"/>
      <c r="Q130" s="36"/>
      <c r="R130" s="36"/>
      <c r="S130" s="21"/>
      <c r="T130" s="21"/>
      <c r="U130" s="21"/>
      <c r="V130" s="36"/>
      <c r="W130" s="22"/>
      <c r="X130" s="37"/>
      <c r="Y130" s="22"/>
      <c r="Z130" s="22"/>
      <c r="AA130" s="22"/>
      <c r="AB130" s="37"/>
      <c r="AC130" s="33"/>
      <c r="AD130" s="134"/>
      <c r="AE130" s="38"/>
      <c r="AF130" s="79"/>
      <c r="AG130" s="36"/>
    </row>
    <row r="131" spans="2:33" x14ac:dyDescent="0.5">
      <c r="B131" s="1" t="s">
        <v>127</v>
      </c>
      <c r="F131" s="93"/>
      <c r="G131" s="18"/>
      <c r="H131" s="19"/>
      <c r="I131" s="19"/>
      <c r="J131" s="19"/>
      <c r="K131" s="20"/>
      <c r="L131" s="35"/>
      <c r="M131" s="35"/>
      <c r="N131" s="35"/>
      <c r="O131" s="35"/>
      <c r="P131" s="21"/>
      <c r="Q131" s="36"/>
      <c r="R131" s="36"/>
      <c r="S131" s="21"/>
      <c r="T131" s="21"/>
      <c r="U131" s="21"/>
      <c r="V131" s="36"/>
      <c r="W131" s="22"/>
      <c r="X131" s="37"/>
      <c r="Y131" s="22"/>
      <c r="Z131" s="22"/>
      <c r="AA131" s="22"/>
      <c r="AB131" s="37"/>
      <c r="AC131" s="33"/>
      <c r="AD131" s="134"/>
      <c r="AE131" s="38"/>
      <c r="AF131" s="79"/>
      <c r="AG131" s="36"/>
    </row>
    <row r="132" spans="2:33" x14ac:dyDescent="0.5">
      <c r="C132" s="2" t="s">
        <v>146</v>
      </c>
      <c r="E132" s="143" t="str">
        <f>SUM(AE132:AE135) &amp; " Points"</f>
        <v>0 Points</v>
      </c>
      <c r="F132" s="93">
        <f>IF($G$14=1,G132,IF($G$14=2,H132,IF($G$14=3,I132,IF($G$14=4,J132,IF($G$14=5,K132,IF($G$14=6,L132,IF($G$14=7,M132,IF($G$14=8,N132,IF($G$14=9,O132,IF($G$14=10,P132,IF($G$14=11,Q132,IF($G$14=12,R132,IF($G$14=13,S132,IF($G$14=14,T132,IF($G$14=15,U132,IF($G$14=16,V132,IF($G$14=17,W132,IF($G$14=18,X132,IF($G$14=19,Y132,IF($G$14=20,Z132,IF($G$14=21,AA132,IF($G$14=22,AB132,IF($G$14=23,AC132,AD132)))))))))))))))))))))))</f>
        <v>0</v>
      </c>
      <c r="G132" s="18">
        <v>0</v>
      </c>
      <c r="H132" s="19">
        <v>0</v>
      </c>
      <c r="I132" s="19">
        <v>0</v>
      </c>
      <c r="J132" s="19">
        <v>0</v>
      </c>
      <c r="K132" s="20">
        <v>0</v>
      </c>
      <c r="L132" s="35">
        <v>0</v>
      </c>
      <c r="M132" s="35">
        <v>0</v>
      </c>
      <c r="N132" s="35">
        <v>0</v>
      </c>
      <c r="O132" s="35">
        <v>0</v>
      </c>
      <c r="P132" s="21">
        <v>0</v>
      </c>
      <c r="Q132" s="36">
        <v>0</v>
      </c>
      <c r="R132" s="36">
        <v>0</v>
      </c>
      <c r="S132" s="21">
        <v>0</v>
      </c>
      <c r="T132" s="21">
        <v>0</v>
      </c>
      <c r="U132" s="21">
        <v>0</v>
      </c>
      <c r="V132" s="36">
        <v>0</v>
      </c>
      <c r="W132" s="22">
        <v>0</v>
      </c>
      <c r="X132" s="37">
        <v>40</v>
      </c>
      <c r="Y132" s="22">
        <v>50</v>
      </c>
      <c r="Z132" s="22">
        <v>50</v>
      </c>
      <c r="AA132" s="22">
        <v>50</v>
      </c>
      <c r="AB132" s="37">
        <v>50</v>
      </c>
      <c r="AC132" s="33">
        <v>0</v>
      </c>
      <c r="AD132" s="134">
        <v>0</v>
      </c>
      <c r="AE132" s="38">
        <f>IF(AF132=TRUE,F132,0)</f>
        <v>0</v>
      </c>
      <c r="AF132" s="109" t="b">
        <v>1</v>
      </c>
      <c r="AG132" s="36" t="s">
        <v>145</v>
      </c>
    </row>
    <row r="133" spans="2:33" x14ac:dyDescent="0.5">
      <c r="C133" s="2" t="s">
        <v>147</v>
      </c>
      <c r="E133" s="143"/>
      <c r="F133" s="93">
        <f>IF($G$14=1,G133,IF($G$14=2,H133,IF($G$14=3,I133,IF($G$14=4,J133,IF($G$14=5,K133,IF($G$14=6,L133,IF($G$14=7,M133,IF($G$14=8,N133,IF($G$14=9,O133,IF($G$14=10,P133,IF($G$14=11,Q133,IF($G$14=12,R133,IF($G$14=13,S133,IF($G$14=14,T133,IF($G$14=15,U133,IF($G$14=16,V133,IF($G$14=17,W133,IF($G$14=18,X133,IF($G$14=19,Y133,IF($G$14=20,Z133,IF($G$14=21,AA133,IF($G$14=22,AB133,IF($G$14=23,AC133,AD133)))))))))))))))))))))))</f>
        <v>10</v>
      </c>
      <c r="G133" s="33">
        <v>0</v>
      </c>
      <c r="H133" s="34">
        <v>10</v>
      </c>
      <c r="I133" s="34">
        <v>10</v>
      </c>
      <c r="J133" s="34">
        <v>10</v>
      </c>
      <c r="K133" s="35">
        <v>10</v>
      </c>
      <c r="L133" s="35">
        <v>10</v>
      </c>
      <c r="M133" s="35">
        <v>10</v>
      </c>
      <c r="N133" s="35">
        <v>10</v>
      </c>
      <c r="O133" s="35">
        <v>10</v>
      </c>
      <c r="P133" s="36">
        <v>10</v>
      </c>
      <c r="Q133" s="36">
        <v>10</v>
      </c>
      <c r="R133" s="36">
        <v>10</v>
      </c>
      <c r="S133" s="36">
        <v>10</v>
      </c>
      <c r="T133" s="36">
        <v>10</v>
      </c>
      <c r="U133" s="36">
        <v>10</v>
      </c>
      <c r="V133" s="36">
        <v>10</v>
      </c>
      <c r="W133" s="37">
        <v>10</v>
      </c>
      <c r="X133" s="37">
        <v>10</v>
      </c>
      <c r="Y133" s="37">
        <v>10</v>
      </c>
      <c r="Z133" s="37">
        <v>10</v>
      </c>
      <c r="AA133" s="37">
        <v>10</v>
      </c>
      <c r="AB133" s="37">
        <v>10</v>
      </c>
      <c r="AC133" s="33">
        <v>10</v>
      </c>
      <c r="AD133" s="134">
        <v>10</v>
      </c>
      <c r="AE133" s="38">
        <f>IF(AF133=TRUE,F133,0)</f>
        <v>0</v>
      </c>
      <c r="AF133" s="109" t="b">
        <v>0</v>
      </c>
      <c r="AG133" s="36" t="s">
        <v>145</v>
      </c>
    </row>
    <row r="134" spans="2:33" s="62" customFormat="1" ht="18" x14ac:dyDescent="0.5">
      <c r="B134" s="57"/>
      <c r="C134" s="62" t="s">
        <v>144</v>
      </c>
      <c r="E134" s="108"/>
      <c r="F134" s="93">
        <f>IF($G$14=1,G134,IF($G$14=2,H134,IF($G$14=3,I134,IF($G$14=4,J134,IF($G$14=5,K134,IF($G$14=6,L134,IF($G$14=7,M134,IF($G$14=8,N134,IF($G$14=9,O134,IF($G$14=10,P134,IF($G$14=11,Q134,IF($G$14=12,R134,IF($G$14=13,S134,IF($G$14=14,T134,IF($G$14=15,U134,IF($G$14=16,V134,IF($G$14=17,W134,IF($G$14=18,X134,IF($G$14=19,Y134,IF($G$14=20,Z134,IF($G$14=21,AA134,IF($G$14=22,AB134,IF($G$14=23,AC134,AD134)))))))))))))))))))))))</f>
        <v>20</v>
      </c>
      <c r="G134" s="33">
        <v>0</v>
      </c>
      <c r="H134" s="34">
        <v>20</v>
      </c>
      <c r="I134" s="34">
        <v>20</v>
      </c>
      <c r="J134" s="34">
        <v>20</v>
      </c>
      <c r="K134" s="35">
        <v>20</v>
      </c>
      <c r="L134" s="35">
        <v>20</v>
      </c>
      <c r="M134" s="35">
        <v>20</v>
      </c>
      <c r="N134" s="35">
        <v>20</v>
      </c>
      <c r="O134" s="35">
        <v>20</v>
      </c>
      <c r="P134" s="36">
        <v>20</v>
      </c>
      <c r="Q134" s="36">
        <v>20</v>
      </c>
      <c r="R134" s="36">
        <v>20</v>
      </c>
      <c r="S134" s="36">
        <v>20</v>
      </c>
      <c r="T134" s="36">
        <v>20</v>
      </c>
      <c r="U134" s="36">
        <v>20</v>
      </c>
      <c r="V134" s="36">
        <v>20</v>
      </c>
      <c r="W134" s="37">
        <v>20</v>
      </c>
      <c r="X134" s="37">
        <v>20</v>
      </c>
      <c r="Y134" s="37">
        <v>20</v>
      </c>
      <c r="Z134" s="37">
        <v>20</v>
      </c>
      <c r="AA134" s="37">
        <v>20</v>
      </c>
      <c r="AB134" s="37">
        <v>20</v>
      </c>
      <c r="AC134" s="33">
        <v>20</v>
      </c>
      <c r="AD134" s="134">
        <v>20</v>
      </c>
      <c r="AE134" s="38">
        <f>IF(AF134=TRUE,F134,0)</f>
        <v>0</v>
      </c>
      <c r="AF134" s="109" t="b">
        <v>0</v>
      </c>
      <c r="AG134" s="36" t="s">
        <v>145</v>
      </c>
    </row>
    <row r="135" spans="2:33" s="62" customFormat="1" ht="18" x14ac:dyDescent="0.5">
      <c r="B135" s="57"/>
      <c r="C135" s="62" t="s">
        <v>148</v>
      </c>
      <c r="E135" s="108"/>
      <c r="F135" s="93">
        <f>IF($G$14=1,G135,IF($G$14=2,H135,IF($G$14=3,I135,IF($G$14=4,J135,IF($G$14=5,K135,IF($G$14=6,L135,IF($G$14=7,M135,IF($G$14=8,N135,IF($G$14=9,O135,IF($G$14=10,P135,IF($G$14=11,Q135,IF($G$14=12,R135,IF($G$14=13,S135,IF($G$14=14,T135,IF($G$14=15,U135,IF($G$14=16,V135,IF($G$14=17,W135,IF($G$14=18,X135,IF($G$14=19,Y135,IF($G$14=20,Z135,IF($G$14=21,AA135,IF($G$14=22,AB135,IF($G$14=23,AC135,AD135)))))))))))))))))))))))</f>
        <v>15</v>
      </c>
      <c r="G135" s="33">
        <v>20</v>
      </c>
      <c r="H135" s="34">
        <v>20</v>
      </c>
      <c r="I135" s="34">
        <v>20</v>
      </c>
      <c r="J135" s="34">
        <v>20</v>
      </c>
      <c r="K135" s="35">
        <v>20</v>
      </c>
      <c r="L135" s="35">
        <v>20</v>
      </c>
      <c r="M135" s="35">
        <v>20</v>
      </c>
      <c r="N135" s="35">
        <v>20</v>
      </c>
      <c r="O135" s="35">
        <v>20</v>
      </c>
      <c r="P135" s="36">
        <v>15</v>
      </c>
      <c r="Q135" s="36">
        <v>15</v>
      </c>
      <c r="R135" s="36">
        <v>15</v>
      </c>
      <c r="S135" s="36">
        <v>15</v>
      </c>
      <c r="T135" s="36">
        <v>15</v>
      </c>
      <c r="U135" s="36">
        <v>15</v>
      </c>
      <c r="V135" s="36">
        <v>15</v>
      </c>
      <c r="W135" s="37">
        <v>20</v>
      </c>
      <c r="X135" s="37">
        <v>20</v>
      </c>
      <c r="Y135" s="37">
        <v>20</v>
      </c>
      <c r="Z135" s="37">
        <v>20</v>
      </c>
      <c r="AA135" s="37">
        <v>20</v>
      </c>
      <c r="AB135" s="37">
        <v>20</v>
      </c>
      <c r="AC135" s="33">
        <v>15</v>
      </c>
      <c r="AD135" s="134">
        <v>15</v>
      </c>
      <c r="AE135" s="38">
        <f>IF(AF135=TRUE,F135,0)</f>
        <v>0</v>
      </c>
      <c r="AF135" s="109" t="b">
        <v>0</v>
      </c>
      <c r="AG135" s="36" t="s">
        <v>145</v>
      </c>
    </row>
    <row r="136" spans="2:33" x14ac:dyDescent="0.5">
      <c r="F136" s="93" t="s">
        <v>145</v>
      </c>
      <c r="G136" s="18"/>
      <c r="H136" s="19"/>
      <c r="I136" s="19"/>
      <c r="J136" s="19"/>
      <c r="K136" s="20"/>
      <c r="L136" s="35"/>
      <c r="M136" s="35"/>
      <c r="N136" s="35"/>
      <c r="O136" s="35"/>
      <c r="P136" s="21"/>
      <c r="Q136" s="36"/>
      <c r="R136" s="36"/>
      <c r="S136" s="21"/>
      <c r="T136" s="21"/>
      <c r="U136" s="21"/>
      <c r="V136" s="36"/>
      <c r="W136" s="22"/>
      <c r="X136" s="37"/>
      <c r="Y136" s="22"/>
      <c r="Z136" s="22"/>
      <c r="AA136" s="22"/>
      <c r="AB136" s="37"/>
      <c r="AC136" s="33"/>
      <c r="AD136" s="134"/>
      <c r="AE136" s="38"/>
      <c r="AF136" s="79"/>
      <c r="AG136" s="36"/>
    </row>
    <row r="137" spans="2:33" x14ac:dyDescent="0.5">
      <c r="B137" s="1" t="s">
        <v>6</v>
      </c>
      <c r="F137" s="93" t="s">
        <v>145</v>
      </c>
      <c r="G137" s="18"/>
      <c r="H137" s="19"/>
      <c r="I137" s="19"/>
      <c r="J137" s="19"/>
      <c r="K137" s="20"/>
      <c r="L137" s="35"/>
      <c r="M137" s="35"/>
      <c r="N137" s="35"/>
      <c r="O137" s="35"/>
      <c r="P137" s="21"/>
      <c r="Q137" s="36"/>
      <c r="R137" s="36"/>
      <c r="S137" s="21"/>
      <c r="T137" s="21"/>
      <c r="U137" s="21"/>
      <c r="V137" s="36"/>
      <c r="W137" s="22"/>
      <c r="X137" s="37"/>
      <c r="Y137" s="22"/>
      <c r="Z137" s="22"/>
      <c r="AA137" s="22"/>
      <c r="AB137" s="37"/>
      <c r="AC137" s="33"/>
      <c r="AD137" s="134"/>
      <c r="AE137" s="38"/>
      <c r="AF137" s="79"/>
      <c r="AG137" s="36"/>
    </row>
    <row r="138" spans="2:33" x14ac:dyDescent="0.5">
      <c r="C138" s="2" t="s">
        <v>11</v>
      </c>
      <c r="E138" s="143" t="str">
        <f>SUM(AE138:AE139) &amp; " Points"</f>
        <v>0 Points</v>
      </c>
      <c r="F138" s="93">
        <f>IF($G$14=1,G138,IF($G$14=2,H138,IF($G$14=3,I138,IF($G$14=4,J138,IF($G$14=5,K138,IF($G$14=6,L138,IF($G$14=7,M138,IF($G$14=8,N138,IF($G$14=9,O138,IF($G$14=10,P138,IF($G$14=11,Q138,IF($G$14=12,R138,IF($G$14=13,S138,IF($G$14=14,T138,IF($G$14=15,U138,IF($G$14=16,V138,IF($G$14=17,W138,IF($G$14=18,X138,IF($G$14=19,Y138,IF($G$14=20,Z138,IF($G$14=21,AA138,IF($G$14=22,AB138,IF($G$14=23,AC138,AD138)))))))))))))))))))))))</f>
        <v>0</v>
      </c>
      <c r="G138" s="18">
        <v>0</v>
      </c>
      <c r="H138" s="19">
        <v>0</v>
      </c>
      <c r="I138" s="19">
        <v>0</v>
      </c>
      <c r="J138" s="19">
        <v>0</v>
      </c>
      <c r="K138" s="20">
        <v>0</v>
      </c>
      <c r="L138" s="35">
        <v>0</v>
      </c>
      <c r="M138" s="35">
        <v>0</v>
      </c>
      <c r="N138" s="35">
        <v>0</v>
      </c>
      <c r="O138" s="35">
        <v>0</v>
      </c>
      <c r="P138" s="21">
        <v>0</v>
      </c>
      <c r="Q138" s="36">
        <v>0</v>
      </c>
      <c r="R138" s="36">
        <v>0</v>
      </c>
      <c r="S138" s="21">
        <v>0</v>
      </c>
      <c r="T138" s="21">
        <v>0</v>
      </c>
      <c r="U138" s="21">
        <v>0</v>
      </c>
      <c r="V138" s="36">
        <v>0</v>
      </c>
      <c r="W138" s="22">
        <v>0</v>
      </c>
      <c r="X138" s="37">
        <v>0</v>
      </c>
      <c r="Y138" s="22">
        <v>0</v>
      </c>
      <c r="Z138" s="22">
        <v>0</v>
      </c>
      <c r="AA138" s="22">
        <v>0</v>
      </c>
      <c r="AB138" s="37">
        <v>0</v>
      </c>
      <c r="AC138" s="33">
        <v>0</v>
      </c>
      <c r="AD138" s="134">
        <v>0</v>
      </c>
      <c r="AE138" s="38">
        <f>IF($AF$138=AG138,F138,0)</f>
        <v>0</v>
      </c>
      <c r="AF138" s="79">
        <v>1</v>
      </c>
      <c r="AG138" s="36">
        <v>1</v>
      </c>
    </row>
    <row r="139" spans="2:33" x14ac:dyDescent="0.5">
      <c r="C139" s="2" t="s">
        <v>193</v>
      </c>
      <c r="E139" s="143"/>
      <c r="F139" s="93">
        <f>IF($G$14=1,G139,IF($G$14=2,H139,IF($G$14=3,I139,IF($G$14=4,J139,IF($G$14=5,K139,IF($G$14=6,L139,IF($G$14=7,M139,IF($G$14=8,N139,IF($G$14=9,O139,IF($G$14=10,P139,IF($G$14=11,Q139,IF($G$14=12,R139,IF($G$14=13,S139,IF($G$14=14,T139,IF($G$14=15,U139,IF($G$14=16,V139,IF($G$14=17,W139,IF($G$14=18,X139,IF($G$14=19,Y139,IF($G$14=20,Z139,IF($G$14=21,AA139,IF($G$14=22,AB139,IF($G$14=23,AC139,AD139)))))))))))))))))))))))</f>
        <v>80</v>
      </c>
      <c r="G139" s="18">
        <v>80</v>
      </c>
      <c r="H139" s="19">
        <v>80</v>
      </c>
      <c r="I139" s="19">
        <v>80</v>
      </c>
      <c r="J139" s="19">
        <v>80</v>
      </c>
      <c r="K139" s="20">
        <v>80</v>
      </c>
      <c r="L139" s="35">
        <v>80</v>
      </c>
      <c r="M139" s="35">
        <v>80</v>
      </c>
      <c r="N139" s="35">
        <v>80</v>
      </c>
      <c r="O139" s="35">
        <v>80</v>
      </c>
      <c r="P139" s="21">
        <v>80</v>
      </c>
      <c r="Q139" s="36">
        <v>80</v>
      </c>
      <c r="R139" s="36">
        <v>80</v>
      </c>
      <c r="S139" s="21">
        <v>80</v>
      </c>
      <c r="T139" s="21">
        <v>80</v>
      </c>
      <c r="U139" s="21">
        <v>80</v>
      </c>
      <c r="V139" s="36">
        <v>80</v>
      </c>
      <c r="W139" s="22">
        <v>80</v>
      </c>
      <c r="X139" s="37">
        <v>80</v>
      </c>
      <c r="Y139" s="22">
        <v>80</v>
      </c>
      <c r="Z139" s="22">
        <v>80</v>
      </c>
      <c r="AA139" s="22">
        <v>80</v>
      </c>
      <c r="AB139" s="37">
        <v>80</v>
      </c>
      <c r="AC139" s="33">
        <v>80</v>
      </c>
      <c r="AD139" s="134">
        <v>80</v>
      </c>
      <c r="AE139" s="38">
        <f>IF($AF$138=AG139,F139,0)</f>
        <v>0</v>
      </c>
      <c r="AF139" s="79"/>
      <c r="AG139" s="36">
        <v>2</v>
      </c>
    </row>
    <row r="140" spans="2:33" x14ac:dyDescent="0.5">
      <c r="F140" s="93"/>
      <c r="G140" s="18"/>
      <c r="H140" s="19"/>
      <c r="I140" s="19"/>
      <c r="J140" s="19"/>
      <c r="K140" s="20"/>
      <c r="L140" s="35"/>
      <c r="M140" s="35"/>
      <c r="N140" s="35"/>
      <c r="O140" s="35"/>
      <c r="P140" s="21"/>
      <c r="Q140" s="36"/>
      <c r="R140" s="36"/>
      <c r="S140" s="21"/>
      <c r="T140" s="21"/>
      <c r="U140" s="21"/>
      <c r="V140" s="36"/>
      <c r="W140" s="22"/>
      <c r="X140" s="37"/>
      <c r="Y140" s="22"/>
      <c r="Z140" s="22"/>
      <c r="AA140" s="22"/>
      <c r="AB140" s="37"/>
      <c r="AC140" s="33"/>
      <c r="AD140" s="134"/>
      <c r="AE140" s="38"/>
      <c r="AF140" s="79"/>
      <c r="AG140" s="36"/>
    </row>
    <row r="141" spans="2:33" x14ac:dyDescent="0.5">
      <c r="B141" s="1" t="s">
        <v>7</v>
      </c>
      <c r="C141" s="135" t="s">
        <v>214</v>
      </c>
      <c r="D141" s="42" t="s">
        <v>145</v>
      </c>
      <c r="F141" s="93"/>
      <c r="G141" s="18"/>
      <c r="H141" s="19"/>
      <c r="I141" s="19"/>
      <c r="J141" s="19"/>
      <c r="K141" s="20"/>
      <c r="L141" s="35"/>
      <c r="M141" s="35"/>
      <c r="N141" s="35"/>
      <c r="O141" s="35"/>
      <c r="P141" s="21"/>
      <c r="Q141" s="36"/>
      <c r="R141" s="36"/>
      <c r="S141" s="21"/>
      <c r="T141" s="21"/>
      <c r="U141" s="21"/>
      <c r="V141" s="36"/>
      <c r="W141" s="22"/>
      <c r="X141" s="37"/>
      <c r="Y141" s="22"/>
      <c r="Z141" s="22"/>
      <c r="AA141" s="22"/>
      <c r="AB141" s="37"/>
      <c r="AC141" s="33"/>
      <c r="AD141" s="134"/>
      <c r="AE141" s="38"/>
      <c r="AF141" s="79"/>
      <c r="AG141" s="36"/>
    </row>
    <row r="142" spans="2:33" x14ac:dyDescent="0.5">
      <c r="C142" s="2" t="s">
        <v>44</v>
      </c>
      <c r="E142" s="143" t="str">
        <f>SUM(AE142:AE143) &amp; " Points"</f>
        <v>0 Points</v>
      </c>
      <c r="F142" s="93">
        <f>IF($G$14=1,G142,IF($G$14=2,H142,IF($G$14=3,I142,IF($G$14=4,J142,IF($G$14=5,K142,IF($G$14=6,L142,IF($G$14=7,M142,IF($G$14=8,N142,IF($G$14=9,O142,IF($G$14=10,P142,IF($G$14=11,Q142,IF($G$14=12,R142,IF($G$14=13,S142,IF($G$14=14,T142,IF($G$14=15,U142,IF($G$14=16,V142,IF($G$14=17,W142,IF($G$14=18,X142,IF($G$14=19,Y142,IF($G$14=20,Z142,IF($G$14=21,AA142,IF($G$14=22,AB142,IF($G$14=23,AC142,AD142)))))))))))))))))))))))</f>
        <v>0</v>
      </c>
      <c r="G142" s="18">
        <v>0</v>
      </c>
      <c r="H142" s="19">
        <v>0</v>
      </c>
      <c r="I142" s="19">
        <v>0</v>
      </c>
      <c r="J142" s="19">
        <v>0</v>
      </c>
      <c r="K142" s="20">
        <v>0</v>
      </c>
      <c r="L142" s="35">
        <v>0</v>
      </c>
      <c r="M142" s="35">
        <v>0</v>
      </c>
      <c r="N142" s="35">
        <v>0</v>
      </c>
      <c r="O142" s="35">
        <v>0</v>
      </c>
      <c r="P142" s="21">
        <v>0</v>
      </c>
      <c r="Q142" s="36">
        <v>0</v>
      </c>
      <c r="R142" s="36">
        <v>0</v>
      </c>
      <c r="S142" s="21">
        <v>0</v>
      </c>
      <c r="T142" s="21">
        <v>0</v>
      </c>
      <c r="U142" s="21">
        <v>0</v>
      </c>
      <c r="V142" s="36">
        <v>0</v>
      </c>
      <c r="W142" s="22">
        <v>0</v>
      </c>
      <c r="X142" s="37">
        <v>0</v>
      </c>
      <c r="Y142" s="22">
        <v>0</v>
      </c>
      <c r="Z142" s="22">
        <v>0</v>
      </c>
      <c r="AA142" s="22">
        <v>0</v>
      </c>
      <c r="AB142" s="37">
        <v>0</v>
      </c>
      <c r="AC142" s="33">
        <v>0</v>
      </c>
      <c r="AD142" s="134">
        <v>0</v>
      </c>
      <c r="AE142" s="38">
        <f>IF($AF$142=AG142,F142,0)</f>
        <v>0</v>
      </c>
      <c r="AF142" s="79">
        <v>1</v>
      </c>
      <c r="AG142" s="36">
        <v>1</v>
      </c>
    </row>
    <row r="143" spans="2:33" x14ac:dyDescent="0.5">
      <c r="C143" s="2" t="s">
        <v>191</v>
      </c>
      <c r="E143" s="143"/>
      <c r="F143" s="93">
        <f>IF($G$14=1,G143,IF($G$14=2,H143,IF($G$14=3,I143,IF($G$14=4,J143,IF($G$14=5,K143,IF($G$14=6,L143,IF($G$14=7,M143,IF($G$14=8,N143,IF($G$14=9,O143,IF($G$14=10,P143,IF($G$14=11,Q143,IF($G$14=12,R143,IF($G$14=13,S143,IF($G$14=14,T143,IF($G$14=15,U143,IF($G$14=16,V143,IF($G$14=17,W143,IF($G$14=18,X143,IF($G$14=19,Y143,IF($G$14=20,Z143,IF($G$14=21,AA143,IF($G$14=22,AB143,IF($G$14=23,AC143,AD143)))))))))))))))))))))))</f>
        <v>80</v>
      </c>
      <c r="G143" s="18">
        <v>80</v>
      </c>
      <c r="H143" s="19">
        <v>80</v>
      </c>
      <c r="I143" s="34">
        <v>80</v>
      </c>
      <c r="J143" s="34">
        <v>80</v>
      </c>
      <c r="K143" s="20">
        <v>80</v>
      </c>
      <c r="L143" s="35">
        <v>80</v>
      </c>
      <c r="M143" s="35">
        <v>80</v>
      </c>
      <c r="N143" s="35">
        <v>80</v>
      </c>
      <c r="O143" s="35">
        <v>80</v>
      </c>
      <c r="P143" s="21">
        <v>80</v>
      </c>
      <c r="Q143" s="36">
        <v>80</v>
      </c>
      <c r="R143" s="36">
        <v>80</v>
      </c>
      <c r="S143" s="36">
        <v>80</v>
      </c>
      <c r="T143" s="36">
        <v>80</v>
      </c>
      <c r="U143" s="36">
        <v>80</v>
      </c>
      <c r="V143" s="36">
        <v>80</v>
      </c>
      <c r="W143" s="22">
        <v>80</v>
      </c>
      <c r="X143" s="37">
        <v>80</v>
      </c>
      <c r="Y143" s="37">
        <v>80</v>
      </c>
      <c r="Z143" s="37">
        <v>80</v>
      </c>
      <c r="AA143" s="37">
        <v>80</v>
      </c>
      <c r="AB143" s="37">
        <v>80</v>
      </c>
      <c r="AC143" s="33">
        <v>80</v>
      </c>
      <c r="AD143" s="134">
        <v>80</v>
      </c>
      <c r="AE143" s="38">
        <f>IF($AF$142=AG143,F143,0)</f>
        <v>0</v>
      </c>
      <c r="AF143" s="79"/>
      <c r="AG143" s="36">
        <v>2</v>
      </c>
    </row>
    <row r="144" spans="2:33" s="53" customFormat="1" ht="15.75" customHeight="1" x14ac:dyDescent="0.5">
      <c r="B144" s="52"/>
      <c r="E144" s="51"/>
      <c r="F144" s="93"/>
      <c r="G144" s="33"/>
      <c r="H144" s="34"/>
      <c r="I144" s="34"/>
      <c r="J144" s="34"/>
      <c r="K144" s="35"/>
      <c r="L144" s="35"/>
      <c r="M144" s="35"/>
      <c r="N144" s="35"/>
      <c r="O144" s="35"/>
      <c r="P144" s="36"/>
      <c r="Q144" s="36"/>
      <c r="R144" s="36"/>
      <c r="S144" s="36"/>
      <c r="T144" s="36"/>
      <c r="U144" s="36"/>
      <c r="V144" s="36"/>
      <c r="W144" s="37"/>
      <c r="X144" s="37"/>
      <c r="Y144" s="37"/>
      <c r="Z144" s="37"/>
      <c r="AA144" s="37"/>
      <c r="AB144" s="37"/>
      <c r="AC144" s="33"/>
      <c r="AD144" s="134"/>
      <c r="AE144" s="38"/>
      <c r="AF144" s="79"/>
      <c r="AG144" s="36"/>
    </row>
    <row r="145" spans="2:33" s="47" customFormat="1" ht="15.75" customHeight="1" x14ac:dyDescent="0.5">
      <c r="B145" s="50" t="s">
        <v>76</v>
      </c>
      <c r="E145" s="45"/>
      <c r="F145" s="93"/>
      <c r="G145" s="33"/>
      <c r="H145" s="34"/>
      <c r="I145" s="34"/>
      <c r="J145" s="34"/>
      <c r="K145" s="35"/>
      <c r="L145" s="35"/>
      <c r="M145" s="35"/>
      <c r="N145" s="35"/>
      <c r="O145" s="35"/>
      <c r="P145" s="36"/>
      <c r="Q145" s="36"/>
      <c r="R145" s="36"/>
      <c r="S145" s="36"/>
      <c r="T145" s="36"/>
      <c r="U145" s="36"/>
      <c r="V145" s="36"/>
      <c r="W145" s="37"/>
      <c r="X145" s="37"/>
      <c r="Y145" s="37"/>
      <c r="Z145" s="37"/>
      <c r="AA145" s="37"/>
      <c r="AB145" s="37"/>
      <c r="AC145" s="33"/>
      <c r="AD145" s="134"/>
      <c r="AE145" s="38"/>
      <c r="AF145" s="79"/>
      <c r="AG145" s="36"/>
    </row>
    <row r="146" spans="2:33" s="49" customFormat="1" x14ac:dyDescent="0.5">
      <c r="B146" s="50"/>
      <c r="C146" s="49" t="str">
        <f>"Less than or equal to : "&amp;IF(G14&lt;11,E40,E41)</f>
        <v>Less than or equal to : 245</v>
      </c>
      <c r="E146" s="143" t="str">
        <f>SUM(AE146:AE148) &amp; " Points"</f>
        <v>10 Points</v>
      </c>
      <c r="F146" s="93">
        <f>IF($G$14=1,G146,IF($G$14=2,H146,IF($G$14=3,I146,IF($G$14=4,J146,IF($G$14=5,K146,IF($G$14=6,L146,IF($G$14=7,M146,IF($G$14=8,N146,IF($G$14=9,O146,IF($G$14=10,P146,IF($G$14=11,Q146,IF($G$14=12,R146,IF($G$14=13,S146,IF($G$14=14,T146,IF($G$14=15,U146,IF($G$14=16,V146,IF($G$14=17,W146,IF($G$14=18,X146,IF($G$14=19,Y146,IF($G$14=20,Z146,IF($G$14=21,AA146,IF($G$14=22,AB146,IF($G$14=23,AC146,AD146)))))))))))))))))))))))</f>
        <v>10</v>
      </c>
      <c r="G146" s="33">
        <v>0</v>
      </c>
      <c r="H146" s="34">
        <v>0</v>
      </c>
      <c r="I146" s="34">
        <v>5</v>
      </c>
      <c r="J146" s="34">
        <v>10</v>
      </c>
      <c r="K146" s="35">
        <v>5</v>
      </c>
      <c r="L146" s="35">
        <v>5</v>
      </c>
      <c r="M146" s="35">
        <v>5</v>
      </c>
      <c r="N146" s="35">
        <v>10</v>
      </c>
      <c r="O146" s="35">
        <v>10</v>
      </c>
      <c r="P146" s="36">
        <v>0</v>
      </c>
      <c r="Q146" s="36">
        <v>0</v>
      </c>
      <c r="R146" s="36">
        <v>10</v>
      </c>
      <c r="S146" s="36">
        <v>10</v>
      </c>
      <c r="T146" s="36">
        <v>10</v>
      </c>
      <c r="U146" s="36">
        <v>15</v>
      </c>
      <c r="V146" s="36">
        <v>20</v>
      </c>
      <c r="W146" s="37">
        <v>0</v>
      </c>
      <c r="X146" s="37">
        <v>10</v>
      </c>
      <c r="Y146" s="37">
        <v>10</v>
      </c>
      <c r="Z146" s="37">
        <v>10</v>
      </c>
      <c r="AA146" s="37">
        <v>20</v>
      </c>
      <c r="AB146" s="37">
        <v>20</v>
      </c>
      <c r="AC146" s="33">
        <v>10</v>
      </c>
      <c r="AD146" s="134">
        <v>0</v>
      </c>
      <c r="AE146" s="38">
        <f>IF($AF$146=AG146,F146,0)</f>
        <v>10</v>
      </c>
      <c r="AF146" s="79">
        <v>1</v>
      </c>
      <c r="AG146" s="36">
        <v>1</v>
      </c>
    </row>
    <row r="147" spans="2:33" s="47" customFormat="1" x14ac:dyDescent="0.5">
      <c r="B147" s="46"/>
      <c r="C147" s="47" t="str">
        <f>"Greater than : "&amp;IF(G14&lt;11,E40,E41)&amp;" but less than or equal to "&amp; IF(G14&lt;11,F40,F41)</f>
        <v>Greater than : 245 but less than or equal to 265</v>
      </c>
      <c r="D147" s="126" t="s">
        <v>192</v>
      </c>
      <c r="E147" s="143"/>
      <c r="F147" s="93">
        <f>IF($G$14=1,G147,IF($G$14=2,H147,IF($G$14=3,I147,IF($G$14=4,J147,IF($G$14=5,K147,IF($G$14=6,L147,IF($G$14=7,M147,IF($G$14=8,N147,IF($G$14=9,O147,IF($G$14=10,P147,IF($G$14=11,Q147,IF($G$14=12,R147,IF($G$14=13,S147,IF($G$14=14,T147,IF($G$14=15,U147,IF($G$14=16,V147,IF($G$14=17,W147,IF($G$14=18,X147,IF($G$14=19,Y147,IF($G$14=20,Z147,IF($G$14=21,AA147,IF($G$14=22,AB147,IF($G$14=23,AC147,AD147)))))))))))))))))))))))</f>
        <v>30</v>
      </c>
      <c r="G147" s="33">
        <v>30</v>
      </c>
      <c r="H147" s="34">
        <v>30</v>
      </c>
      <c r="I147" s="34">
        <v>30</v>
      </c>
      <c r="J147" s="34">
        <v>30</v>
      </c>
      <c r="K147" s="35">
        <v>30</v>
      </c>
      <c r="L147" s="35">
        <v>30</v>
      </c>
      <c r="M147" s="35">
        <v>30</v>
      </c>
      <c r="N147" s="35">
        <v>30</v>
      </c>
      <c r="O147" s="35">
        <v>30</v>
      </c>
      <c r="P147" s="36">
        <v>30</v>
      </c>
      <c r="Q147" s="36">
        <v>30</v>
      </c>
      <c r="R147" s="36">
        <v>30</v>
      </c>
      <c r="S147" s="36">
        <v>30</v>
      </c>
      <c r="T147" s="36">
        <v>30</v>
      </c>
      <c r="U147" s="36">
        <v>30</v>
      </c>
      <c r="V147" s="36">
        <v>30</v>
      </c>
      <c r="W147" s="37">
        <v>30</v>
      </c>
      <c r="X147" s="37">
        <v>30</v>
      </c>
      <c r="Y147" s="37">
        <v>30</v>
      </c>
      <c r="Z147" s="37">
        <v>30</v>
      </c>
      <c r="AA147" s="37">
        <v>30</v>
      </c>
      <c r="AB147" s="37">
        <v>30</v>
      </c>
      <c r="AC147" s="33">
        <v>30</v>
      </c>
      <c r="AD147" s="134">
        <v>30</v>
      </c>
      <c r="AE147" s="38">
        <f>IF($AF$146=AG147,F147,0)</f>
        <v>0</v>
      </c>
      <c r="AF147" s="79"/>
      <c r="AG147" s="36">
        <v>2</v>
      </c>
    </row>
    <row r="148" spans="2:33" s="47" customFormat="1" x14ac:dyDescent="0.5">
      <c r="B148" s="46"/>
      <c r="C148" s="47" t="str">
        <f xml:space="preserve"> "Greater than : " &amp; IF(G14&lt;11,F40,F41)</f>
        <v>Greater than : 265</v>
      </c>
      <c r="E148" s="143"/>
      <c r="F148" s="93">
        <f>IF($G$14=1,G148,IF($G$14=2,H148,IF($G$14=3,I148,IF($G$14=4,J148,IF($G$14=5,K148,IF($G$14=6,L148,IF($G$14=7,M148,IF($G$14=8,N148,IF($G$14=9,O148,IF($G$14=10,P148,IF($G$14=11,Q148,IF($G$14=12,R148,IF($G$14=13,S148,IF($G$14=14,T148,IF($G$14=15,U148,IF($G$14=16,V148,IF($G$14=17,W148,IF($G$14=18,X148,IF($G$14=19,Y148,IF($G$14=20,Z148,IF($G$14=21,AA148,IF($G$14=22,AB148,IF($G$14=23,AC148,AD148)))))))))))))))))))))))</f>
        <v>60</v>
      </c>
      <c r="G148" s="33">
        <v>60</v>
      </c>
      <c r="H148" s="34">
        <v>60</v>
      </c>
      <c r="I148" s="34">
        <v>60</v>
      </c>
      <c r="J148" s="34">
        <v>60</v>
      </c>
      <c r="K148" s="35">
        <v>60</v>
      </c>
      <c r="L148" s="35">
        <v>60</v>
      </c>
      <c r="M148" s="35">
        <v>60</v>
      </c>
      <c r="N148" s="35">
        <v>60</v>
      </c>
      <c r="O148" s="35">
        <v>60</v>
      </c>
      <c r="P148" s="36">
        <v>60</v>
      </c>
      <c r="Q148" s="36">
        <v>60</v>
      </c>
      <c r="R148" s="36">
        <v>60</v>
      </c>
      <c r="S148" s="36">
        <v>60</v>
      </c>
      <c r="T148" s="36">
        <v>60</v>
      </c>
      <c r="U148" s="36">
        <v>60</v>
      </c>
      <c r="V148" s="36">
        <v>60</v>
      </c>
      <c r="W148" s="37">
        <v>60</v>
      </c>
      <c r="X148" s="37">
        <v>60</v>
      </c>
      <c r="Y148" s="37">
        <v>60</v>
      </c>
      <c r="Z148" s="37">
        <v>60</v>
      </c>
      <c r="AA148" s="37">
        <v>60</v>
      </c>
      <c r="AB148" s="37">
        <v>60</v>
      </c>
      <c r="AC148" s="33">
        <v>60</v>
      </c>
      <c r="AD148" s="134">
        <v>60</v>
      </c>
      <c r="AE148" s="38">
        <f>IF($AF$146=AG148,F148,0)</f>
        <v>0</v>
      </c>
      <c r="AF148" s="79"/>
      <c r="AG148" s="36">
        <v>3</v>
      </c>
    </row>
    <row r="149" spans="2:33" x14ac:dyDescent="0.5">
      <c r="F149" s="93"/>
      <c r="G149" s="18"/>
      <c r="H149" s="19"/>
      <c r="I149" s="19"/>
      <c r="J149" s="19"/>
      <c r="K149" s="20"/>
      <c r="L149" s="35"/>
      <c r="M149" s="35"/>
      <c r="N149" s="35"/>
      <c r="O149" s="35"/>
      <c r="P149" s="21"/>
      <c r="Q149" s="36"/>
      <c r="R149" s="36"/>
      <c r="S149" s="21"/>
      <c r="T149" s="21"/>
      <c r="U149" s="21"/>
      <c r="V149" s="36"/>
      <c r="W149" s="22"/>
      <c r="X149" s="37"/>
      <c r="Y149" s="22"/>
      <c r="Z149" s="22"/>
      <c r="AA149" s="22"/>
      <c r="AB149" s="37"/>
      <c r="AC149" s="33"/>
      <c r="AD149" s="134"/>
      <c r="AE149" s="23"/>
      <c r="AF149" s="79"/>
      <c r="AG149" s="36"/>
    </row>
    <row r="150" spans="2:33" x14ac:dyDescent="0.5">
      <c r="B150" s="1" t="s">
        <v>171</v>
      </c>
      <c r="F150" s="93"/>
      <c r="G150" s="18"/>
      <c r="H150" s="19"/>
      <c r="I150" s="19"/>
      <c r="J150" s="19"/>
      <c r="K150" s="20"/>
      <c r="L150" s="35"/>
      <c r="M150" s="35"/>
      <c r="N150" s="35"/>
      <c r="O150" s="35"/>
      <c r="P150" s="21"/>
      <c r="Q150" s="36"/>
      <c r="R150" s="36"/>
      <c r="S150" s="21"/>
      <c r="T150" s="21"/>
      <c r="U150" s="21"/>
      <c r="V150" s="36"/>
      <c r="W150" s="22"/>
      <c r="X150" s="37"/>
      <c r="Y150" s="22"/>
      <c r="Z150" s="22"/>
      <c r="AA150" s="22"/>
      <c r="AB150" s="37"/>
      <c r="AC150" s="33"/>
      <c r="AD150" s="134"/>
      <c r="AE150" s="23"/>
      <c r="AF150" s="79"/>
      <c r="AG150" s="36"/>
    </row>
    <row r="151" spans="2:33" x14ac:dyDescent="0.5">
      <c r="C151" s="2" t="s">
        <v>29</v>
      </c>
      <c r="E151" s="143" t="str">
        <f>SUM(AE151:AE160) &amp; " Points"</f>
        <v>0 Points</v>
      </c>
      <c r="F151" s="93">
        <f>IF($G$14=1,G151,IF($G$14=2,H151,IF($G$14=3,I151,IF($G$14=4,J151,IF($G$14=5,K151,IF($G$14=6,L151,IF($G$14=7,M151,IF($G$14=8,N151,IF($G$14=9,O151,IF($G$14=10,P151,IF($G$14=11,Q151,IF($G$14=12,R151,IF($G$14=13,S151,IF($G$14=14,T151,IF($G$14=15,U151,IF($G$14=16,V151,IF($G$14=17,W151,IF($G$14=18,X151,IF($G$14=19,Y151,IF($G$14=20,Z151,IF($G$14=21,AA151,IF($G$14=22,AB151,IF($G$14=23,AC151,AD151)))))))))))))))))))))))</f>
        <v>5</v>
      </c>
      <c r="G151" s="33">
        <v>5</v>
      </c>
      <c r="H151" s="34">
        <v>5</v>
      </c>
      <c r="I151" s="34">
        <v>5</v>
      </c>
      <c r="J151" s="34">
        <v>5</v>
      </c>
      <c r="K151" s="35">
        <v>5</v>
      </c>
      <c r="L151" s="35">
        <v>5</v>
      </c>
      <c r="M151" s="35">
        <v>5</v>
      </c>
      <c r="N151" s="35">
        <v>5</v>
      </c>
      <c r="O151" s="35">
        <v>5</v>
      </c>
      <c r="P151" s="36">
        <v>5</v>
      </c>
      <c r="Q151" s="36">
        <v>5</v>
      </c>
      <c r="R151" s="36">
        <v>5</v>
      </c>
      <c r="S151" s="36">
        <v>5</v>
      </c>
      <c r="T151" s="36">
        <v>5</v>
      </c>
      <c r="U151" s="36">
        <v>5</v>
      </c>
      <c r="V151" s="36">
        <v>5</v>
      </c>
      <c r="W151" s="37">
        <v>5</v>
      </c>
      <c r="X151" s="37">
        <v>5</v>
      </c>
      <c r="Y151" s="37">
        <v>5</v>
      </c>
      <c r="Z151" s="37">
        <v>5</v>
      </c>
      <c r="AA151" s="37">
        <v>5</v>
      </c>
      <c r="AB151" s="37">
        <v>5</v>
      </c>
      <c r="AC151" s="33">
        <v>5</v>
      </c>
      <c r="AD151" s="134">
        <v>5</v>
      </c>
      <c r="AE151" s="23">
        <f>IF(AF151=TRUE,F151,0)</f>
        <v>0</v>
      </c>
      <c r="AF151" s="79" t="b">
        <v>0</v>
      </c>
      <c r="AG151" s="36"/>
    </row>
    <row r="152" spans="2:33" x14ac:dyDescent="0.5">
      <c r="C152" s="2" t="s">
        <v>30</v>
      </c>
      <c r="E152" s="143"/>
      <c r="F152" s="93">
        <f>IF($G$14=1,G152,IF($G$14=2,H152,IF($G$14=3,I152,IF($G$14=4,J152,IF($G$14=5,K152,IF($G$14=6,L152,IF($G$14=7,M152,IF($G$14=8,N152,IF($G$14=9,O152,IF($G$14=10,P152,IF($G$14=11,Q152,IF($G$14=12,R152,IF($G$14=13,S152,IF($G$14=14,T152,IF($G$14=15,U152,IF($G$14=16,V152,IF($G$14=17,W152,IF($G$14=18,X152,IF($G$14=19,Y152,IF($G$14=20,Z152,IF($G$14=21,AA152,IF($G$14=22,AB152,IF($G$14=23,AC152,AD152)))))))))))))))))))))))</f>
        <v>10</v>
      </c>
      <c r="G152" s="33">
        <v>10</v>
      </c>
      <c r="H152" s="34">
        <v>10</v>
      </c>
      <c r="I152" s="34">
        <v>10</v>
      </c>
      <c r="J152" s="34">
        <v>10</v>
      </c>
      <c r="K152" s="35">
        <v>10</v>
      </c>
      <c r="L152" s="35">
        <v>10</v>
      </c>
      <c r="M152" s="35">
        <v>10</v>
      </c>
      <c r="N152" s="35">
        <v>10</v>
      </c>
      <c r="O152" s="35">
        <v>10</v>
      </c>
      <c r="P152" s="36">
        <v>10</v>
      </c>
      <c r="Q152" s="36">
        <v>10</v>
      </c>
      <c r="R152" s="36">
        <v>10</v>
      </c>
      <c r="S152" s="36">
        <v>10</v>
      </c>
      <c r="T152" s="36">
        <v>10</v>
      </c>
      <c r="U152" s="36">
        <v>10</v>
      </c>
      <c r="V152" s="36">
        <v>10</v>
      </c>
      <c r="W152" s="37">
        <v>10</v>
      </c>
      <c r="X152" s="37">
        <v>10</v>
      </c>
      <c r="Y152" s="37">
        <v>10</v>
      </c>
      <c r="Z152" s="37">
        <v>10</v>
      </c>
      <c r="AA152" s="37">
        <v>10</v>
      </c>
      <c r="AB152" s="37">
        <v>10</v>
      </c>
      <c r="AC152" s="33">
        <v>10</v>
      </c>
      <c r="AD152" s="134">
        <v>10</v>
      </c>
      <c r="AE152" s="38">
        <f>IF(AF152=TRUE,F152,0)</f>
        <v>0</v>
      </c>
      <c r="AF152" s="79" t="b">
        <v>0</v>
      </c>
      <c r="AG152" s="36"/>
    </row>
    <row r="153" spans="2:33" x14ac:dyDescent="0.5">
      <c r="C153" s="2" t="s">
        <v>137</v>
      </c>
      <c r="E153" s="143"/>
      <c r="F153" s="93">
        <f>IF($G$14=1,G153,IF($G$14=2,H153,IF($G$14=3,I153,IF($G$14=4,J153,IF($G$14=5,K153,IF($G$14=6,L153,IF($G$14=7,M153,IF($G$14=8,N153,IF($G$14=9,O153,IF($G$14=10,P153,IF($G$14=11,Q153,IF($G$14=12,R153,IF($G$14=13,S153,IF($G$14=14,T153,IF($G$14=15,U153,IF($G$14=16,V153,IF($G$14=17,W153,IF($G$14=18,X153,IF($G$14=19,Y153,IF($G$14=20,Z153,IF($G$14=21,AA153,IF($G$14=22,AB153,IF($G$14=23,AC153,AD153)))))))))))))))))))))))</f>
        <v>5</v>
      </c>
      <c r="G153" s="18">
        <v>5</v>
      </c>
      <c r="H153" s="19">
        <v>5</v>
      </c>
      <c r="I153" s="19">
        <v>5</v>
      </c>
      <c r="J153" s="19">
        <v>5</v>
      </c>
      <c r="K153" s="20">
        <v>5</v>
      </c>
      <c r="L153" s="35">
        <v>5</v>
      </c>
      <c r="M153" s="35">
        <v>5</v>
      </c>
      <c r="N153" s="35">
        <v>5</v>
      </c>
      <c r="O153" s="35">
        <v>5</v>
      </c>
      <c r="P153" s="21">
        <v>5</v>
      </c>
      <c r="Q153" s="36">
        <v>5</v>
      </c>
      <c r="R153" s="36">
        <v>5</v>
      </c>
      <c r="S153" s="21">
        <v>5</v>
      </c>
      <c r="T153" s="21">
        <v>5</v>
      </c>
      <c r="U153" s="21">
        <v>5</v>
      </c>
      <c r="V153" s="36">
        <v>5</v>
      </c>
      <c r="W153" s="22">
        <v>5</v>
      </c>
      <c r="X153" s="37">
        <v>5</v>
      </c>
      <c r="Y153" s="22">
        <v>5</v>
      </c>
      <c r="Z153" s="22">
        <v>5</v>
      </c>
      <c r="AA153" s="22">
        <v>5</v>
      </c>
      <c r="AB153" s="37">
        <v>5</v>
      </c>
      <c r="AC153" s="33">
        <v>5</v>
      </c>
      <c r="AD153" s="134">
        <v>5</v>
      </c>
      <c r="AE153" s="38">
        <f>IF(AF153=TRUE,F153,0)</f>
        <v>0</v>
      </c>
      <c r="AF153" s="79" t="b">
        <v>0</v>
      </c>
      <c r="AG153" s="36"/>
    </row>
    <row r="154" spans="2:33" x14ac:dyDescent="0.5">
      <c r="C154" s="62" t="s">
        <v>138</v>
      </c>
      <c r="E154" s="143"/>
      <c r="F154" s="93">
        <f>IF($G$14=1,G154,IF($G$14=2,H154,IF($G$14=3,I154,IF($G$14=4,J154,IF($G$14=5,K154,IF($G$14=6,L154,IF($G$14=7,M154,IF($G$14=8,N154,IF($G$14=9,O154,IF($G$14=10,P154,IF($G$14=11,Q154,IF($G$14=12,R154,IF($G$14=13,S154,IF($G$14=14,T154,IF($G$14=15,U154,IF($G$14=16,V154,IF($G$14=17,W154,IF($G$14=18,X154,IF($G$14=19,Y154,IF($G$14=20,Z154,IF($G$14=21,AA154,IF($G$14=22,AB154,IF($G$14=23,AC154,AD154)))))))))))))))))))))))</f>
        <v>5</v>
      </c>
      <c r="G154" s="18">
        <v>5</v>
      </c>
      <c r="H154" s="19">
        <v>5</v>
      </c>
      <c r="I154" s="19">
        <v>5</v>
      </c>
      <c r="J154" s="19">
        <v>5</v>
      </c>
      <c r="K154" s="20">
        <v>5</v>
      </c>
      <c r="L154" s="35">
        <v>5</v>
      </c>
      <c r="M154" s="35">
        <v>5</v>
      </c>
      <c r="N154" s="35">
        <v>5</v>
      </c>
      <c r="O154" s="35">
        <v>5</v>
      </c>
      <c r="P154" s="21">
        <v>5</v>
      </c>
      <c r="Q154" s="36">
        <v>5</v>
      </c>
      <c r="R154" s="36">
        <v>5</v>
      </c>
      <c r="S154" s="21">
        <v>5</v>
      </c>
      <c r="T154" s="21">
        <v>5</v>
      </c>
      <c r="U154" s="21">
        <v>5</v>
      </c>
      <c r="V154" s="36">
        <v>5</v>
      </c>
      <c r="W154" s="22">
        <v>5</v>
      </c>
      <c r="X154" s="37">
        <v>5</v>
      </c>
      <c r="Y154" s="22">
        <v>5</v>
      </c>
      <c r="Z154" s="22">
        <v>5</v>
      </c>
      <c r="AA154" s="22">
        <v>5</v>
      </c>
      <c r="AB154" s="37">
        <v>5</v>
      </c>
      <c r="AC154" s="33">
        <v>5</v>
      </c>
      <c r="AD154" s="134">
        <v>5</v>
      </c>
      <c r="AE154" s="38">
        <f>IF(AF154=TRUE,F154,0)</f>
        <v>0</v>
      </c>
      <c r="AF154" s="79" t="b">
        <v>0</v>
      </c>
      <c r="AG154" s="36"/>
    </row>
    <row r="155" spans="2:33" s="62" customFormat="1" x14ac:dyDescent="0.5">
      <c r="B155" s="57"/>
      <c r="C155" s="62" t="s">
        <v>71</v>
      </c>
      <c r="E155" s="143"/>
      <c r="F155" s="93">
        <f>IF($G$14=1,G155,IF($G$14=2,H155,IF($G$14=3,I155,IF($G$14=4,J155,IF($G$14=5,K155,IF($G$14=6,L155,IF($G$14=7,M155,IF($G$14=8,N155,IF($G$14=9,O155,IF($G$14=10,P155,IF($G$14=11,Q155,IF($G$14=12,R155,IF($G$14=13,S155,IF($G$14=14,T155,IF($G$14=15,U155,IF($G$14=16,V155,IF($G$14=17,W155,IF($G$14=18,X155,IF($G$14=19,Y155,IF($G$14=20,Z155,IF($G$14=21,AA155,IF($G$14=22,AB155,IF($G$14=23,AC155,AD155)))))))))))))))))))))))</f>
        <v>5</v>
      </c>
      <c r="G155" s="33">
        <v>5</v>
      </c>
      <c r="H155" s="34">
        <v>5</v>
      </c>
      <c r="I155" s="34">
        <v>5</v>
      </c>
      <c r="J155" s="34">
        <v>5</v>
      </c>
      <c r="K155" s="35">
        <v>5</v>
      </c>
      <c r="L155" s="35">
        <v>5</v>
      </c>
      <c r="M155" s="35">
        <v>5</v>
      </c>
      <c r="N155" s="35">
        <v>5</v>
      </c>
      <c r="O155" s="35">
        <v>5</v>
      </c>
      <c r="P155" s="36">
        <v>5</v>
      </c>
      <c r="Q155" s="36">
        <v>5</v>
      </c>
      <c r="R155" s="36">
        <v>5</v>
      </c>
      <c r="S155" s="36">
        <v>5</v>
      </c>
      <c r="T155" s="36">
        <v>5</v>
      </c>
      <c r="U155" s="36">
        <v>5</v>
      </c>
      <c r="V155" s="36">
        <v>5</v>
      </c>
      <c r="W155" s="37">
        <v>5</v>
      </c>
      <c r="X155" s="37">
        <v>5</v>
      </c>
      <c r="Y155" s="37">
        <v>5</v>
      </c>
      <c r="Z155" s="37">
        <v>5</v>
      </c>
      <c r="AA155" s="37">
        <v>5</v>
      </c>
      <c r="AB155" s="37">
        <v>5</v>
      </c>
      <c r="AC155" s="33">
        <v>5</v>
      </c>
      <c r="AD155" s="134">
        <v>5</v>
      </c>
      <c r="AE155" s="38">
        <f>IF(AF155=TRUE,F155,0)</f>
        <v>0</v>
      </c>
      <c r="AF155" s="127" t="b">
        <v>0</v>
      </c>
      <c r="AG155" s="36"/>
    </row>
    <row r="156" spans="2:33" s="62" customFormat="1" x14ac:dyDescent="0.5">
      <c r="C156" s="57" t="s">
        <v>190</v>
      </c>
      <c r="E156" s="143"/>
      <c r="F156" s="93"/>
      <c r="G156" s="33"/>
      <c r="H156" s="34"/>
      <c r="I156" s="34"/>
      <c r="J156" s="34"/>
      <c r="K156" s="35"/>
      <c r="L156" s="35"/>
      <c r="M156" s="35"/>
      <c r="N156" s="35"/>
      <c r="O156" s="35"/>
      <c r="P156" s="36"/>
      <c r="Q156" s="36"/>
      <c r="R156" s="36"/>
      <c r="S156" s="36"/>
      <c r="T156" s="36"/>
      <c r="U156" s="36"/>
      <c r="V156" s="36"/>
      <c r="W156" s="37"/>
      <c r="X156" s="37"/>
      <c r="Y156" s="37"/>
      <c r="Z156" s="37"/>
      <c r="AA156" s="37"/>
      <c r="AB156" s="37"/>
      <c r="AC156" s="33"/>
      <c r="AD156" s="134"/>
      <c r="AE156" s="38"/>
      <c r="AF156" s="125" t="s">
        <v>145</v>
      </c>
      <c r="AG156" s="36"/>
    </row>
    <row r="157" spans="2:33" s="62" customFormat="1" ht="16.7" customHeight="1" x14ac:dyDescent="0.5">
      <c r="B157" s="57"/>
      <c r="C157" s="2" t="s">
        <v>41</v>
      </c>
      <c r="E157" s="143"/>
      <c r="F157" s="93">
        <f>IF($G$14=1,G157,IF($G$14=2,H157,IF($G$14=3,I157,IF($G$14=4,J157,IF($G$14=5,K157,IF($G$14=6,L157,IF($G$14=7,M157,IF($G$14=8,N157,IF($G$14=9,O157,IF($G$14=10,P157,IF($G$14=11,Q157,IF($G$14=12,R157,IF($G$14=13,S157,IF($G$14=14,T157,IF($G$14=15,U157,IF($G$14=16,V157,IF($G$14=17,W157,IF($G$14=18,X157,IF($G$14=19,Y157,IF($G$14=20,Z157,IF($G$14=21,AA157,IF($G$14=22,AB157,IF($G$14=23,AC157,AD157)))))))))))))))))))))))</f>
        <v>10</v>
      </c>
      <c r="G157" s="33">
        <v>10</v>
      </c>
      <c r="H157" s="34">
        <v>10</v>
      </c>
      <c r="I157" s="34">
        <v>10</v>
      </c>
      <c r="J157" s="34">
        <v>10</v>
      </c>
      <c r="K157" s="35">
        <v>10</v>
      </c>
      <c r="L157" s="35">
        <v>10</v>
      </c>
      <c r="M157" s="35">
        <v>10</v>
      </c>
      <c r="N157" s="35">
        <v>10</v>
      </c>
      <c r="O157" s="35">
        <v>10</v>
      </c>
      <c r="P157" s="36">
        <v>10</v>
      </c>
      <c r="Q157" s="36">
        <v>10</v>
      </c>
      <c r="R157" s="36">
        <v>10</v>
      </c>
      <c r="S157" s="36">
        <v>10</v>
      </c>
      <c r="T157" s="36">
        <v>10</v>
      </c>
      <c r="U157" s="36">
        <v>10</v>
      </c>
      <c r="V157" s="36">
        <v>10</v>
      </c>
      <c r="W157" s="37">
        <v>10</v>
      </c>
      <c r="X157" s="37">
        <v>10</v>
      </c>
      <c r="Y157" s="37">
        <v>10</v>
      </c>
      <c r="Z157" s="37">
        <v>10</v>
      </c>
      <c r="AA157" s="37">
        <v>10</v>
      </c>
      <c r="AB157" s="37">
        <v>10</v>
      </c>
      <c r="AC157" s="33">
        <v>10</v>
      </c>
      <c r="AD157" s="134">
        <v>10</v>
      </c>
      <c r="AE157" s="38">
        <f>IF(AF157=TRUE,F157,0)</f>
        <v>0</v>
      </c>
      <c r="AF157" s="107" t="b">
        <v>0</v>
      </c>
      <c r="AG157" s="36"/>
    </row>
    <row r="158" spans="2:33" s="47" customFormat="1" x14ac:dyDescent="0.5">
      <c r="B158" s="46"/>
      <c r="C158" s="47" t="s">
        <v>73</v>
      </c>
      <c r="E158" s="143"/>
      <c r="F158" s="93">
        <f>IF($G$14=1,G158,IF($G$14=2,H158,IF($G$14=3,I158,IF($G$14=4,J158,IF($G$14=5,K158,IF($G$14=6,L158,IF($G$14=7,M158,IF($G$14=8,N158,IF($G$14=9,O158,IF($G$14=10,P158,IF($G$14=11,Q158,IF($G$14=12,R158,IF($G$14=13,S158,IF($G$14=14,T158,IF($G$14=15,U158,IF($G$14=16,V158,IF($G$14=17,W158,IF($G$14=18,X158,IF($G$14=19,Y158,IF($G$14=20,Z158,IF($G$14=21,AA158,IF($G$14=22,AB158,IF($G$14=23,AC158,AD158)))))))))))))))))))))))</f>
        <v>10</v>
      </c>
      <c r="G158" s="33">
        <v>10</v>
      </c>
      <c r="H158" s="34">
        <v>10</v>
      </c>
      <c r="I158" s="34">
        <v>10</v>
      </c>
      <c r="J158" s="34">
        <v>10</v>
      </c>
      <c r="K158" s="35">
        <v>10</v>
      </c>
      <c r="L158" s="35">
        <v>10</v>
      </c>
      <c r="M158" s="35">
        <v>10</v>
      </c>
      <c r="N158" s="35">
        <v>10</v>
      </c>
      <c r="O158" s="35">
        <v>10</v>
      </c>
      <c r="P158" s="36">
        <v>10</v>
      </c>
      <c r="Q158" s="36">
        <v>10</v>
      </c>
      <c r="R158" s="36">
        <v>10</v>
      </c>
      <c r="S158" s="36">
        <v>10</v>
      </c>
      <c r="T158" s="36">
        <v>10</v>
      </c>
      <c r="U158" s="36">
        <v>10</v>
      </c>
      <c r="V158" s="36">
        <v>10</v>
      </c>
      <c r="W158" s="37">
        <v>10</v>
      </c>
      <c r="X158" s="37">
        <v>10</v>
      </c>
      <c r="Y158" s="37">
        <v>10</v>
      </c>
      <c r="Z158" s="37">
        <v>10</v>
      </c>
      <c r="AA158" s="37">
        <v>10</v>
      </c>
      <c r="AB158" s="37">
        <v>10</v>
      </c>
      <c r="AC158" s="33">
        <v>10</v>
      </c>
      <c r="AD158" s="134">
        <v>10</v>
      </c>
      <c r="AE158" s="38">
        <f>IF(AF158=TRUE,F158,0)</f>
        <v>0</v>
      </c>
      <c r="AF158" s="79" t="b">
        <v>0</v>
      </c>
      <c r="AG158" s="36"/>
    </row>
    <row r="159" spans="2:33" s="47" customFormat="1" x14ac:dyDescent="0.5">
      <c r="B159" s="46"/>
      <c r="C159" s="47" t="s">
        <v>70</v>
      </c>
      <c r="E159" s="143"/>
      <c r="F159" s="93">
        <f>IF($G$14=1,G159,IF($G$14=2,H159,IF($G$14=3,I159,IF($G$14=4,J159,IF($G$14=5,K159,IF($G$14=6,L159,IF($G$14=7,M159,IF($G$14=8,N159,IF($G$14=9,O159,IF($G$14=10,P159,IF($G$14=11,Q159,IF($G$14=12,R159,IF($G$14=13,S159,IF($G$14=14,T159,IF($G$14=15,U159,IF($G$14=16,V159,IF($G$14=17,W159,IF($G$14=18,X159,IF($G$14=19,Y159,IF($G$14=20,Z159,IF($G$14=21,AA159,IF($G$14=22,AB159,IF($G$14=23,AC159,AD159)))))))))))))))))))))))</f>
        <v>10</v>
      </c>
      <c r="G159" s="33">
        <v>10</v>
      </c>
      <c r="H159" s="34">
        <v>10</v>
      </c>
      <c r="I159" s="34">
        <v>10</v>
      </c>
      <c r="J159" s="34">
        <v>10</v>
      </c>
      <c r="K159" s="35">
        <v>10</v>
      </c>
      <c r="L159" s="35">
        <v>10</v>
      </c>
      <c r="M159" s="35">
        <v>10</v>
      </c>
      <c r="N159" s="35">
        <v>10</v>
      </c>
      <c r="O159" s="35">
        <v>10</v>
      </c>
      <c r="P159" s="36">
        <v>10</v>
      </c>
      <c r="Q159" s="36">
        <v>10</v>
      </c>
      <c r="R159" s="36">
        <v>10</v>
      </c>
      <c r="S159" s="36">
        <v>10</v>
      </c>
      <c r="T159" s="36">
        <v>10</v>
      </c>
      <c r="U159" s="36">
        <v>10</v>
      </c>
      <c r="V159" s="36">
        <v>10</v>
      </c>
      <c r="W159" s="37">
        <v>10</v>
      </c>
      <c r="X159" s="37">
        <v>10</v>
      </c>
      <c r="Y159" s="37">
        <v>10</v>
      </c>
      <c r="Z159" s="37">
        <v>10</v>
      </c>
      <c r="AA159" s="37">
        <v>10</v>
      </c>
      <c r="AB159" s="37">
        <v>10</v>
      </c>
      <c r="AC159" s="33">
        <v>10</v>
      </c>
      <c r="AD159" s="134">
        <v>10</v>
      </c>
      <c r="AE159" s="38">
        <f>IF(AF159=TRUE,F159,0)</f>
        <v>0</v>
      </c>
      <c r="AF159" s="79" t="b">
        <v>0</v>
      </c>
      <c r="AG159" s="36"/>
    </row>
    <row r="160" spans="2:33" s="47" customFormat="1" ht="15" customHeight="1" x14ac:dyDescent="0.5">
      <c r="B160" s="46"/>
      <c r="C160" s="47" t="s">
        <v>72</v>
      </c>
      <c r="E160" s="45"/>
      <c r="F160" s="93">
        <f>IF($G$14=1,G160,IF($G$14=2,H160,IF($G$14=3,I160,IF($G$14=4,J160,IF($G$14=5,K160,IF($G$14=6,L160,IF($G$14=7,M160,IF($G$14=8,N160,IF($G$14=9,O160,IF($G$14=10,P160,IF($G$14=11,Q160,IF($G$14=12,R160,IF($G$14=13,S160,IF($G$14=14,T160,IF($G$14=15,U160,IF($G$14=16,V160,IF($G$14=17,W160,IF($G$14=18,X160,IF($G$14=19,Y160,IF($G$14=20,Z160,IF($G$14=21,AA160,IF($G$14=22,AB160,IF($G$14=23,AC160,AD160)))))))))))))))))))))))</f>
        <v>5</v>
      </c>
      <c r="G160" s="33">
        <v>5</v>
      </c>
      <c r="H160" s="34">
        <v>5</v>
      </c>
      <c r="I160" s="34">
        <v>10</v>
      </c>
      <c r="J160" s="34">
        <v>10</v>
      </c>
      <c r="K160" s="35">
        <v>5</v>
      </c>
      <c r="L160" s="35">
        <v>5</v>
      </c>
      <c r="M160" s="35">
        <v>5</v>
      </c>
      <c r="N160" s="35">
        <v>5</v>
      </c>
      <c r="O160" s="35">
        <v>5</v>
      </c>
      <c r="P160" s="36">
        <v>5</v>
      </c>
      <c r="Q160" s="36">
        <v>5</v>
      </c>
      <c r="R160" s="36">
        <v>5</v>
      </c>
      <c r="S160" s="36">
        <v>5</v>
      </c>
      <c r="T160" s="36">
        <v>5</v>
      </c>
      <c r="U160" s="36">
        <v>5</v>
      </c>
      <c r="V160" s="36">
        <v>5</v>
      </c>
      <c r="W160" s="37">
        <v>5</v>
      </c>
      <c r="X160" s="37">
        <v>5</v>
      </c>
      <c r="Y160" s="37">
        <v>5</v>
      </c>
      <c r="Z160" s="37">
        <v>5</v>
      </c>
      <c r="AA160" s="37">
        <v>5</v>
      </c>
      <c r="AB160" s="37">
        <v>5</v>
      </c>
      <c r="AC160" s="33">
        <v>5</v>
      </c>
      <c r="AD160" s="134">
        <v>5</v>
      </c>
      <c r="AE160" s="38">
        <f>IF(AF160=TRUE,F160,0)</f>
        <v>0</v>
      </c>
      <c r="AF160" s="79" t="b">
        <v>0</v>
      </c>
      <c r="AG160" s="36"/>
    </row>
    <row r="161" spans="2:33" x14ac:dyDescent="0.5">
      <c r="F161" s="93"/>
      <c r="G161" s="18"/>
      <c r="H161" s="19"/>
      <c r="I161" s="19"/>
      <c r="J161" s="19"/>
      <c r="K161" s="20"/>
      <c r="L161" s="35"/>
      <c r="M161" s="35"/>
      <c r="N161" s="35"/>
      <c r="O161" s="35"/>
      <c r="P161" s="21"/>
      <c r="Q161" s="36"/>
      <c r="R161" s="36"/>
      <c r="S161" s="21"/>
      <c r="T161" s="21"/>
      <c r="U161" s="21"/>
      <c r="V161" s="36"/>
      <c r="W161" s="22"/>
      <c r="X161" s="37"/>
      <c r="Y161" s="22"/>
      <c r="Z161" s="22"/>
      <c r="AA161" s="22"/>
      <c r="AB161" s="37"/>
      <c r="AC161" s="33"/>
      <c r="AD161" s="134"/>
      <c r="AE161" s="38"/>
      <c r="AF161" s="79"/>
      <c r="AG161" s="36"/>
    </row>
    <row r="162" spans="2:33" x14ac:dyDescent="0.5">
      <c r="B162" s="1" t="s">
        <v>63</v>
      </c>
      <c r="C162" s="58" t="s">
        <v>121</v>
      </c>
      <c r="F162" s="93"/>
      <c r="G162" s="33"/>
      <c r="H162" s="34"/>
      <c r="I162" s="34"/>
      <c r="J162" s="34"/>
      <c r="K162" s="35"/>
      <c r="L162" s="35"/>
      <c r="M162" s="35"/>
      <c r="N162" s="35"/>
      <c r="O162" s="35"/>
      <c r="P162" s="36"/>
      <c r="Q162" s="36"/>
      <c r="R162" s="36"/>
      <c r="S162" s="36"/>
      <c r="T162" s="36"/>
      <c r="U162" s="36"/>
      <c r="V162" s="36"/>
      <c r="W162" s="37"/>
      <c r="X162" s="37"/>
      <c r="Y162" s="37"/>
      <c r="Z162" s="37"/>
      <c r="AA162" s="37"/>
      <c r="AB162" s="37"/>
      <c r="AC162" s="33"/>
      <c r="AD162" s="134"/>
      <c r="AE162" s="38"/>
      <c r="AF162" s="79"/>
      <c r="AG162" s="36"/>
    </row>
    <row r="163" spans="2:33" s="62" customFormat="1" x14ac:dyDescent="0.5">
      <c r="B163" s="57"/>
      <c r="C163" s="58"/>
      <c r="F163" s="93"/>
      <c r="G163" s="33"/>
      <c r="H163" s="34"/>
      <c r="I163" s="34"/>
      <c r="J163" s="34"/>
      <c r="K163" s="35"/>
      <c r="L163" s="35"/>
      <c r="M163" s="35"/>
      <c r="N163" s="35"/>
      <c r="O163" s="35"/>
      <c r="P163" s="36"/>
      <c r="Q163" s="36"/>
      <c r="R163" s="36"/>
      <c r="S163" s="36"/>
      <c r="T163" s="36"/>
      <c r="U163" s="36"/>
      <c r="V163" s="36"/>
      <c r="W163" s="37"/>
      <c r="X163" s="37"/>
      <c r="Y163" s="37"/>
      <c r="Z163" s="37"/>
      <c r="AA163" s="37"/>
      <c r="AB163" s="37"/>
      <c r="AC163" s="33"/>
      <c r="AD163" s="134"/>
      <c r="AE163" s="38"/>
      <c r="AF163" s="96"/>
      <c r="AG163" s="36"/>
    </row>
    <row r="164" spans="2:33" s="62" customFormat="1" x14ac:dyDescent="0.5">
      <c r="B164" s="99" t="s">
        <v>186</v>
      </c>
      <c r="C164" s="58"/>
      <c r="F164" s="93"/>
      <c r="G164" s="33"/>
      <c r="H164" s="34"/>
      <c r="I164" s="34"/>
      <c r="J164" s="34"/>
      <c r="K164" s="35"/>
      <c r="L164" s="35"/>
      <c r="M164" s="35"/>
      <c r="N164" s="35"/>
      <c r="O164" s="35"/>
      <c r="P164" s="36"/>
      <c r="Q164" s="36"/>
      <c r="R164" s="36"/>
      <c r="S164" s="36"/>
      <c r="T164" s="36"/>
      <c r="U164" s="36"/>
      <c r="V164" s="36"/>
      <c r="W164" s="37"/>
      <c r="X164" s="37"/>
      <c r="Y164" s="37"/>
      <c r="Z164" s="37"/>
      <c r="AA164" s="37"/>
      <c r="AB164" s="37"/>
      <c r="AC164" s="33"/>
      <c r="AD164" s="134"/>
      <c r="AE164" s="38"/>
      <c r="AF164" s="96">
        <v>1</v>
      </c>
      <c r="AG164" s="36"/>
    </row>
    <row r="165" spans="2:33" s="62" customFormat="1" x14ac:dyDescent="0.5">
      <c r="B165" s="57"/>
      <c r="C165" s="62" t="s">
        <v>185</v>
      </c>
      <c r="F165" s="93">
        <f>IF($G$14=1,G165,IF($G$14=2,H165,IF($G$14=3,I165,IF($G$14=4,J165,IF($G$14=5,K165,IF($G$14=6,L165,IF($G$14=7,M165,IF($G$14=8,N165,IF($G$14=9,O165,IF($G$14=10,P165,IF($G$14=11,Q165,IF($G$14=12,R165,IF($G$14=13,S165,IF($G$14=14,T165,IF($G$14=15,U165,IF($G$14=16,V165,IF($G$14=17,W165,IF($G$14=18,X165,IF($G$14=19,Y165,IF($G$14=20,Z165,IF($G$14=21,AA165,IF($G$14=22,AB165,IF($G$14=23,AC165,AD165)))))))))))))))))))))))</f>
        <v>0</v>
      </c>
      <c r="G165" s="33">
        <v>0</v>
      </c>
      <c r="H165" s="34">
        <v>0</v>
      </c>
      <c r="I165" s="34">
        <v>0</v>
      </c>
      <c r="J165" s="34">
        <v>0</v>
      </c>
      <c r="K165" s="35">
        <v>0</v>
      </c>
      <c r="L165" s="35">
        <v>0</v>
      </c>
      <c r="M165" s="35">
        <v>0</v>
      </c>
      <c r="N165" s="35">
        <v>0</v>
      </c>
      <c r="O165" s="35">
        <v>0</v>
      </c>
      <c r="P165" s="36">
        <v>0</v>
      </c>
      <c r="Q165" s="36">
        <v>0</v>
      </c>
      <c r="R165" s="36">
        <v>0</v>
      </c>
      <c r="S165" s="36">
        <v>0</v>
      </c>
      <c r="T165" s="36">
        <v>0</v>
      </c>
      <c r="U165" s="36">
        <v>0</v>
      </c>
      <c r="V165" s="36">
        <v>0</v>
      </c>
      <c r="W165" s="37">
        <v>0</v>
      </c>
      <c r="X165" s="37">
        <v>0</v>
      </c>
      <c r="Y165" s="37">
        <v>0</v>
      </c>
      <c r="Z165" s="37">
        <v>0</v>
      </c>
      <c r="AA165" s="37">
        <v>0</v>
      </c>
      <c r="AB165" s="37">
        <v>0</v>
      </c>
      <c r="AC165" s="33">
        <v>0</v>
      </c>
      <c r="AD165" s="134">
        <v>0</v>
      </c>
      <c r="AE165" s="38">
        <f>IF($AF$164=AG165,F165,0)</f>
        <v>0</v>
      </c>
      <c r="AF165" s="96"/>
      <c r="AG165" s="36">
        <v>1</v>
      </c>
    </row>
    <row r="166" spans="2:33" s="62" customFormat="1" x14ac:dyDescent="0.5">
      <c r="B166" s="57"/>
      <c r="C166" s="62" t="s">
        <v>103</v>
      </c>
      <c r="F166" s="93">
        <f>IF($G$14=1,G166,IF($G$14=2,H166,IF($G$14=3,I166,IF($G$14=4,J166,IF($G$14=5,K166,IF($G$14=6,L166,IF($G$14=7,M166,IF($G$14=8,N166,IF($G$14=9,O166,IF($G$14=10,P166,IF($G$14=11,Q166,IF($G$14=12,R166,IF($G$14=13,S166,IF($G$14=14,T166,IF($G$14=15,U166,IF($G$14=16,V166,IF($G$14=17,W166,IF($G$14=18,X166,IF($G$14=19,Y166,IF($G$14=20,Z166,IF($G$14=21,AA166,IF($G$14=22,AB166,IF($G$14=23,AC166,AD166)))))))))))))))))))))))</f>
        <v>5</v>
      </c>
      <c r="G166" s="33">
        <v>5</v>
      </c>
      <c r="H166" s="34">
        <v>5</v>
      </c>
      <c r="I166" s="34">
        <v>5</v>
      </c>
      <c r="J166" s="34">
        <v>5</v>
      </c>
      <c r="K166" s="35">
        <v>5</v>
      </c>
      <c r="L166" s="35">
        <v>5</v>
      </c>
      <c r="M166" s="35">
        <v>5</v>
      </c>
      <c r="N166" s="35">
        <v>5</v>
      </c>
      <c r="O166" s="35">
        <v>5</v>
      </c>
      <c r="P166" s="36">
        <v>5</v>
      </c>
      <c r="Q166" s="36">
        <v>5</v>
      </c>
      <c r="R166" s="36">
        <v>5</v>
      </c>
      <c r="S166" s="36">
        <v>5</v>
      </c>
      <c r="T166" s="36">
        <v>5</v>
      </c>
      <c r="U166" s="36">
        <v>5</v>
      </c>
      <c r="V166" s="36">
        <v>5</v>
      </c>
      <c r="W166" s="37">
        <v>5</v>
      </c>
      <c r="X166" s="37">
        <v>5</v>
      </c>
      <c r="Y166" s="37">
        <v>5</v>
      </c>
      <c r="Z166" s="37">
        <v>5</v>
      </c>
      <c r="AA166" s="37">
        <v>5</v>
      </c>
      <c r="AB166" s="37">
        <v>5</v>
      </c>
      <c r="AC166" s="33">
        <v>5</v>
      </c>
      <c r="AD166" s="134">
        <v>5</v>
      </c>
      <c r="AE166" s="38">
        <f>IF($AF$164=AG166,F166,0)</f>
        <v>0</v>
      </c>
      <c r="AF166" s="96"/>
      <c r="AG166" s="36">
        <v>2</v>
      </c>
    </row>
    <row r="167" spans="2:33" s="49" customFormat="1" ht="15" customHeight="1" x14ac:dyDescent="0.5">
      <c r="B167" s="50"/>
      <c r="C167" s="49" t="s">
        <v>104</v>
      </c>
      <c r="E167" s="100" t="str">
        <f>SUM(AE165:AE169) &amp; " Points"</f>
        <v>0 Points</v>
      </c>
      <c r="F167" s="93">
        <f>IF($G$14=1,G167,IF($G$14=2,H167,IF($G$14=3,I167,IF($G$14=4,J167,IF($G$14=5,K167,IF($G$14=6,L167,IF($G$14=7,M167,IF($G$14=8,N167,IF($G$14=9,O167,IF($G$14=10,P167,IF($G$14=11,Q167,IF($G$14=12,R167,IF($G$14=13,S167,IF($G$14=14,T167,IF($G$14=15,U167,IF($G$14=16,V167,IF($G$14=17,W167,IF($G$14=18,X167,IF($G$14=19,Y167,IF($G$14=20,Z167,IF($G$14=21,AA167,IF($G$14=22,AB167,IF($G$14=23,AC167,AD167)))))))))))))))))))))))</f>
        <v>15</v>
      </c>
      <c r="G167" s="33">
        <v>15</v>
      </c>
      <c r="H167" s="34">
        <v>15</v>
      </c>
      <c r="I167" s="34">
        <v>15</v>
      </c>
      <c r="J167" s="34">
        <v>15</v>
      </c>
      <c r="K167" s="35">
        <v>15</v>
      </c>
      <c r="L167" s="35">
        <v>15</v>
      </c>
      <c r="M167" s="35">
        <v>15</v>
      </c>
      <c r="N167" s="35">
        <v>15</v>
      </c>
      <c r="O167" s="35">
        <v>15</v>
      </c>
      <c r="P167" s="36">
        <v>15</v>
      </c>
      <c r="Q167" s="36">
        <v>15</v>
      </c>
      <c r="R167" s="36">
        <v>15</v>
      </c>
      <c r="S167" s="36">
        <v>15</v>
      </c>
      <c r="T167" s="36">
        <v>15</v>
      </c>
      <c r="U167" s="36">
        <v>15</v>
      </c>
      <c r="V167" s="36">
        <v>15</v>
      </c>
      <c r="W167" s="37">
        <v>15</v>
      </c>
      <c r="X167" s="37">
        <v>15</v>
      </c>
      <c r="Y167" s="37">
        <v>15</v>
      </c>
      <c r="Z167" s="37">
        <v>15</v>
      </c>
      <c r="AA167" s="37">
        <v>15</v>
      </c>
      <c r="AB167" s="37">
        <v>15</v>
      </c>
      <c r="AC167" s="33">
        <v>15</v>
      </c>
      <c r="AD167" s="134">
        <v>15</v>
      </c>
      <c r="AE167" s="38">
        <f>IF($AF$164=AG167,F167,0)</f>
        <v>0</v>
      </c>
      <c r="AF167" s="79"/>
      <c r="AG167" s="36">
        <v>3</v>
      </c>
    </row>
    <row r="168" spans="2:33" s="53" customFormat="1" ht="47.25" customHeight="1" x14ac:dyDescent="0.5">
      <c r="B168" s="52"/>
      <c r="C168" s="144" t="s">
        <v>100</v>
      </c>
      <c r="D168" s="144"/>
      <c r="E168" s="55"/>
      <c r="F168" s="93"/>
      <c r="G168" s="33"/>
      <c r="H168" s="34"/>
      <c r="I168" s="34"/>
      <c r="J168" s="34"/>
      <c r="K168" s="35"/>
      <c r="L168" s="35"/>
      <c r="M168" s="35"/>
      <c r="N168" s="35"/>
      <c r="O168" s="35"/>
      <c r="P168" s="36"/>
      <c r="Q168" s="36"/>
      <c r="R168" s="36"/>
      <c r="S168" s="36"/>
      <c r="T168" s="36"/>
      <c r="U168" s="36"/>
      <c r="V168" s="36"/>
      <c r="W168" s="37"/>
      <c r="X168" s="37"/>
      <c r="Y168" s="37"/>
      <c r="Z168" s="37"/>
      <c r="AA168" s="37"/>
      <c r="AB168" s="37"/>
      <c r="AC168" s="33"/>
      <c r="AD168" s="134"/>
      <c r="AE168" s="38"/>
      <c r="AF168" s="79"/>
      <c r="AG168" s="36"/>
    </row>
    <row r="169" spans="2:33" s="49" customFormat="1" ht="15" customHeight="1" x14ac:dyDescent="0.5">
      <c r="B169" s="50"/>
      <c r="C169" s="53" t="s">
        <v>105</v>
      </c>
      <c r="E169" s="55"/>
      <c r="F169" s="93">
        <f>IF($G$14=1,G169,IF($G$14=2,H169,IF($G$14=3,I169,IF($G$14=4,J169,IF($G$14=5,K169,IF($G$14=6,L169,IF($G$14=7,M169,IF($G$14=8,N169,IF($G$14=9,O169,IF($G$14=10,P169,IF($G$14=11,Q169,IF($G$14=12,R169,IF($G$14=13,S169,IF($G$14=14,T169,IF($G$14=15,U169,IF($G$14=16,V169,IF($G$14=17,W169,IF($G$14=18,X169,IF($G$14=19,Y169,IF($G$14=20,Z169,IF($G$14=21,AA169,IF($G$14=22,AB169,IF($G$14=23,AC169,AD169)))))))))))))))))))))))</f>
        <v>20</v>
      </c>
      <c r="G169" s="33">
        <v>20</v>
      </c>
      <c r="H169" s="34">
        <v>20</v>
      </c>
      <c r="I169" s="34">
        <v>20</v>
      </c>
      <c r="J169" s="34">
        <v>20</v>
      </c>
      <c r="K169" s="35">
        <v>20</v>
      </c>
      <c r="L169" s="35">
        <v>20</v>
      </c>
      <c r="M169" s="35">
        <v>20</v>
      </c>
      <c r="N169" s="35">
        <v>20</v>
      </c>
      <c r="O169" s="35">
        <v>20</v>
      </c>
      <c r="P169" s="36">
        <v>20</v>
      </c>
      <c r="Q169" s="36">
        <v>20</v>
      </c>
      <c r="R169" s="36">
        <v>20</v>
      </c>
      <c r="S169" s="36">
        <v>20</v>
      </c>
      <c r="T169" s="36">
        <v>20</v>
      </c>
      <c r="U169" s="36">
        <v>20</v>
      </c>
      <c r="V169" s="36">
        <v>20</v>
      </c>
      <c r="W169" s="37">
        <v>20</v>
      </c>
      <c r="X169" s="37">
        <v>20</v>
      </c>
      <c r="Y169" s="37">
        <v>20</v>
      </c>
      <c r="Z169" s="37">
        <v>20</v>
      </c>
      <c r="AA169" s="37">
        <v>20</v>
      </c>
      <c r="AB169" s="37">
        <v>20</v>
      </c>
      <c r="AC169" s="33">
        <v>20</v>
      </c>
      <c r="AD169" s="134">
        <v>20</v>
      </c>
      <c r="AE169" s="38">
        <f>IF($AF$164=AG169,F169,0)</f>
        <v>0</v>
      </c>
      <c r="AF169" s="79"/>
      <c r="AG169" s="36">
        <v>4</v>
      </c>
    </row>
    <row r="170" spans="2:33" s="53" customFormat="1" ht="27" customHeight="1" x14ac:dyDescent="0.5">
      <c r="B170" s="52"/>
      <c r="C170" s="144" t="s">
        <v>99</v>
      </c>
      <c r="D170" s="144"/>
      <c r="E170" s="55"/>
      <c r="F170" s="93"/>
      <c r="G170" s="33"/>
      <c r="H170" s="34"/>
      <c r="I170" s="34"/>
      <c r="J170" s="34"/>
      <c r="K170" s="35"/>
      <c r="L170" s="35"/>
      <c r="M170" s="35"/>
      <c r="N170" s="35"/>
      <c r="O170" s="35"/>
      <c r="P170" s="36"/>
      <c r="Q170" s="36"/>
      <c r="R170" s="36"/>
      <c r="S170" s="36"/>
      <c r="T170" s="36"/>
      <c r="U170" s="36"/>
      <c r="V170" s="36"/>
      <c r="W170" s="37"/>
      <c r="X170" s="37"/>
      <c r="Y170" s="37"/>
      <c r="Z170" s="37"/>
      <c r="AA170" s="37"/>
      <c r="AB170" s="37"/>
      <c r="AC170" s="33"/>
      <c r="AD170" s="134"/>
      <c r="AE170" s="38"/>
      <c r="AF170" s="79"/>
      <c r="AG170" s="36"/>
    </row>
    <row r="171" spans="2:33" s="62" customFormat="1" ht="18" customHeight="1" x14ac:dyDescent="0.5">
      <c r="B171" s="57"/>
      <c r="C171" s="95"/>
      <c r="D171" s="95"/>
      <c r="E171" s="55"/>
      <c r="F171" s="93"/>
      <c r="G171" s="33"/>
      <c r="H171" s="34"/>
      <c r="I171" s="34"/>
      <c r="J171" s="34"/>
      <c r="K171" s="35"/>
      <c r="L171" s="35"/>
      <c r="M171" s="35"/>
      <c r="N171" s="35"/>
      <c r="O171" s="35"/>
      <c r="P171" s="36"/>
      <c r="Q171" s="36"/>
      <c r="R171" s="36"/>
      <c r="S171" s="36"/>
      <c r="T171" s="36"/>
      <c r="U171" s="36"/>
      <c r="V171" s="36"/>
      <c r="W171" s="37"/>
      <c r="X171" s="37"/>
      <c r="Y171" s="37"/>
      <c r="Z171" s="37"/>
      <c r="AA171" s="37"/>
      <c r="AB171" s="37"/>
      <c r="AC171" s="33"/>
      <c r="AD171" s="134"/>
      <c r="AE171" s="38"/>
      <c r="AF171" s="96"/>
      <c r="AG171" s="36"/>
    </row>
    <row r="172" spans="2:33" s="62" customFormat="1" ht="15" customHeight="1" x14ac:dyDescent="0.5">
      <c r="B172" s="99" t="s">
        <v>187</v>
      </c>
      <c r="E172" s="55"/>
      <c r="F172" s="93"/>
      <c r="G172" s="33"/>
      <c r="H172" s="34"/>
      <c r="I172" s="34"/>
      <c r="J172" s="34"/>
      <c r="K172" s="35"/>
      <c r="L172" s="35"/>
      <c r="M172" s="35"/>
      <c r="N172" s="35"/>
      <c r="O172" s="35"/>
      <c r="P172" s="36"/>
      <c r="Q172" s="36"/>
      <c r="R172" s="36"/>
      <c r="S172" s="36"/>
      <c r="T172" s="36"/>
      <c r="U172" s="36"/>
      <c r="V172" s="36"/>
      <c r="W172" s="37"/>
      <c r="X172" s="37"/>
      <c r="Y172" s="37"/>
      <c r="Z172" s="37"/>
      <c r="AA172" s="37"/>
      <c r="AB172" s="37"/>
      <c r="AC172" s="33"/>
      <c r="AD172" s="134"/>
      <c r="AE172" s="38"/>
      <c r="AF172" s="97">
        <v>1</v>
      </c>
      <c r="AG172" s="36"/>
    </row>
    <row r="173" spans="2:33" s="62" customFormat="1" ht="15" customHeight="1" x14ac:dyDescent="0.5">
      <c r="B173" s="99"/>
      <c r="C173" s="62" t="s">
        <v>106</v>
      </c>
      <c r="E173" s="55"/>
      <c r="F173" s="93">
        <f>IF($G$14=1,G173,IF($G$14=2,H173,IF($G$14=3,I173,IF($G$14=4,J173,IF($G$14=5,K173,IF($G$14=6,L173,IF($G$14=7,M173,IF($G$14=8,N173,IF($G$14=9,O173,IF($G$14=10,P173,IF($G$14=11,Q173,IF($G$14=12,R173,IF($G$14=13,S173,IF($G$14=14,T173,IF($G$14=15,U173,IF($G$14=16,V173,IF($G$14=17,W173,IF($G$14=18,X173,IF($G$14=19,Y173,IF($G$14=20,Z173,IF($G$14=21,AA173,IF($G$14=22,AB173,IF($G$14=23,AC173,AD173)))))))))))))))))))))))</f>
        <v>0</v>
      </c>
      <c r="G173" s="33">
        <v>0</v>
      </c>
      <c r="H173" s="34">
        <v>0</v>
      </c>
      <c r="I173" s="34">
        <v>0</v>
      </c>
      <c r="J173" s="34">
        <v>0</v>
      </c>
      <c r="K173" s="35">
        <v>0</v>
      </c>
      <c r="L173" s="35">
        <v>0</v>
      </c>
      <c r="M173" s="35">
        <v>0</v>
      </c>
      <c r="N173" s="35">
        <v>0</v>
      </c>
      <c r="O173" s="35">
        <v>0</v>
      </c>
      <c r="P173" s="36">
        <v>0</v>
      </c>
      <c r="Q173" s="36">
        <v>0</v>
      </c>
      <c r="R173" s="36">
        <v>0</v>
      </c>
      <c r="S173" s="36">
        <v>0</v>
      </c>
      <c r="T173" s="36">
        <v>0</v>
      </c>
      <c r="U173" s="36">
        <v>0</v>
      </c>
      <c r="V173" s="36">
        <v>0</v>
      </c>
      <c r="W173" s="37">
        <v>0</v>
      </c>
      <c r="X173" s="37">
        <v>0</v>
      </c>
      <c r="Y173" s="37">
        <v>0</v>
      </c>
      <c r="Z173" s="37">
        <v>0</v>
      </c>
      <c r="AA173" s="37">
        <v>0</v>
      </c>
      <c r="AB173" s="37">
        <v>0</v>
      </c>
      <c r="AC173" s="33">
        <v>0</v>
      </c>
      <c r="AD173" s="134">
        <v>0</v>
      </c>
      <c r="AE173" s="38">
        <v>0</v>
      </c>
      <c r="AF173" s="97"/>
      <c r="AG173" s="36">
        <v>1</v>
      </c>
    </row>
    <row r="174" spans="2:33" s="53" customFormat="1" ht="15" customHeight="1" x14ac:dyDescent="0.5">
      <c r="B174" s="52"/>
      <c r="C174" s="53" t="s">
        <v>182</v>
      </c>
      <c r="E174" s="100" t="str">
        <f>SUM(AE173:AE178) &amp; " Points"</f>
        <v>0 Points</v>
      </c>
      <c r="F174" s="93">
        <f>IF($G$14=1,G174,IF($G$14=2,H174,IF($G$14=3,I174,IF($G$14=4,J174,IF($G$14=5,K174,IF($G$14=6,L174,IF($G$14=7,M174,IF($G$14=8,N174,IF($G$14=9,O174,IF($G$14=10,P174,IF($G$14=11,Q174,IF($G$14=12,R174,IF($G$14=13,S174,IF($G$14=14,T174,IF($G$14=15,U174,IF($G$14=16,V174,IF($G$14=17,W174,IF($G$14=18,X174,IF($G$14=19,Y174,IF($G$14=20,Z174,IF($G$14=21,AA174,IF($G$14=22,AB174,IF($G$14=23,AC174,AD174)))))))))))))))))))))))</f>
        <v>10</v>
      </c>
      <c r="G174" s="33">
        <v>10</v>
      </c>
      <c r="H174" s="34">
        <v>10</v>
      </c>
      <c r="I174" s="34">
        <v>10</v>
      </c>
      <c r="J174" s="34">
        <v>10</v>
      </c>
      <c r="K174" s="35">
        <v>10</v>
      </c>
      <c r="L174" s="35">
        <v>10</v>
      </c>
      <c r="M174" s="35">
        <v>10</v>
      </c>
      <c r="N174" s="35">
        <v>10</v>
      </c>
      <c r="O174" s="35">
        <v>10</v>
      </c>
      <c r="P174" s="36">
        <v>10</v>
      </c>
      <c r="Q174" s="36">
        <v>10</v>
      </c>
      <c r="R174" s="36">
        <v>10</v>
      </c>
      <c r="S174" s="36">
        <v>10</v>
      </c>
      <c r="T174" s="36">
        <v>10</v>
      </c>
      <c r="U174" s="36">
        <v>10</v>
      </c>
      <c r="V174" s="36">
        <v>10</v>
      </c>
      <c r="W174" s="37">
        <v>10</v>
      </c>
      <c r="X174" s="37">
        <v>10</v>
      </c>
      <c r="Y174" s="37">
        <v>10</v>
      </c>
      <c r="Z174" s="37">
        <v>10</v>
      </c>
      <c r="AA174" s="37">
        <v>10</v>
      </c>
      <c r="AB174" s="37">
        <v>10</v>
      </c>
      <c r="AC174" s="33">
        <v>10</v>
      </c>
      <c r="AD174" s="134">
        <v>10</v>
      </c>
      <c r="AE174" s="38">
        <f>IF($AF$172=AG174,F174,0)</f>
        <v>0</v>
      </c>
      <c r="AF174" s="79"/>
      <c r="AG174" s="36">
        <v>2</v>
      </c>
    </row>
    <row r="175" spans="2:33" s="53" customFormat="1" ht="15" customHeight="1" x14ac:dyDescent="0.5">
      <c r="B175" s="52"/>
      <c r="C175" s="144" t="s">
        <v>102</v>
      </c>
      <c r="D175" s="144"/>
      <c r="F175" s="93"/>
      <c r="G175" s="33"/>
      <c r="H175" s="34"/>
      <c r="I175" s="34"/>
      <c r="J175" s="34"/>
      <c r="K175" s="35"/>
      <c r="L175" s="35"/>
      <c r="M175" s="35"/>
      <c r="N175" s="35"/>
      <c r="O175" s="35"/>
      <c r="P175" s="36"/>
      <c r="Q175" s="36"/>
      <c r="R175" s="36"/>
      <c r="S175" s="36"/>
      <c r="T175" s="36"/>
      <c r="U175" s="36"/>
      <c r="V175" s="36"/>
      <c r="W175" s="37"/>
      <c r="X175" s="37"/>
      <c r="Y175" s="37"/>
      <c r="Z175" s="37"/>
      <c r="AA175" s="37"/>
      <c r="AB175" s="37"/>
      <c r="AC175" s="33"/>
      <c r="AD175" s="134"/>
      <c r="AE175" s="38"/>
      <c r="AF175" s="79"/>
      <c r="AG175" s="36"/>
    </row>
    <row r="176" spans="2:33" ht="15" customHeight="1" x14ac:dyDescent="0.5">
      <c r="C176" s="53" t="s">
        <v>183</v>
      </c>
      <c r="E176" s="55"/>
      <c r="F176" s="93">
        <f>IF($G$14=1,G176,IF($G$14=2,H176,IF($G$14=3,I176,IF($G$14=4,J176,IF($G$14=5,K176,IF($G$14=6,L176,IF($G$14=7,M176,IF($G$14=8,N176,IF($G$14=9,O176,IF($G$14=10,P176,IF($G$14=11,Q176,IF($G$14=12,R176,IF($G$14=13,S176,IF($G$14=14,T176,IF($G$14=15,U176,IF($G$14=16,V176,IF($G$14=17,W176,IF($G$14=18,X176,IF($G$14=19,Y176,IF($G$14=20,Z176,IF($G$14=21,AA176,IF($G$14=22,AB176,IF($G$14=23,AC176,AD176)))))))))))))))))))))))</f>
        <v>20</v>
      </c>
      <c r="G176" s="33">
        <v>20</v>
      </c>
      <c r="H176" s="34">
        <v>20</v>
      </c>
      <c r="I176" s="34">
        <v>20</v>
      </c>
      <c r="J176" s="34">
        <v>20</v>
      </c>
      <c r="K176" s="35">
        <v>20</v>
      </c>
      <c r="L176" s="35">
        <v>20</v>
      </c>
      <c r="M176" s="35">
        <v>20</v>
      </c>
      <c r="N176" s="35">
        <v>20</v>
      </c>
      <c r="O176" s="35">
        <v>20</v>
      </c>
      <c r="P176" s="36">
        <v>20</v>
      </c>
      <c r="Q176" s="36">
        <v>20</v>
      </c>
      <c r="R176" s="36">
        <v>20</v>
      </c>
      <c r="S176" s="36">
        <v>20</v>
      </c>
      <c r="T176" s="36">
        <v>20</v>
      </c>
      <c r="U176" s="36">
        <v>20</v>
      </c>
      <c r="V176" s="36">
        <v>20</v>
      </c>
      <c r="W176" s="37">
        <v>20</v>
      </c>
      <c r="X176" s="37">
        <v>20</v>
      </c>
      <c r="Y176" s="37">
        <v>20</v>
      </c>
      <c r="Z176" s="37">
        <v>20</v>
      </c>
      <c r="AA176" s="37">
        <v>20</v>
      </c>
      <c r="AB176" s="37">
        <v>20</v>
      </c>
      <c r="AC176" s="33">
        <v>10</v>
      </c>
      <c r="AD176" s="134">
        <v>10</v>
      </c>
      <c r="AE176" s="38">
        <f>IF($AF$172=AG176,F176,0)</f>
        <v>0</v>
      </c>
      <c r="AF176" s="79"/>
      <c r="AG176" s="36">
        <v>3</v>
      </c>
    </row>
    <row r="177" spans="2:33" s="53" customFormat="1" ht="25.5" customHeight="1" x14ac:dyDescent="0.5">
      <c r="B177" s="52"/>
      <c r="C177" s="144" t="s">
        <v>81</v>
      </c>
      <c r="D177" s="144"/>
      <c r="E177" s="98"/>
      <c r="F177" s="93"/>
      <c r="G177" s="33"/>
      <c r="H177" s="34"/>
      <c r="I177" s="34"/>
      <c r="J177" s="34"/>
      <c r="K177" s="35"/>
      <c r="L177" s="35"/>
      <c r="M177" s="35"/>
      <c r="N177" s="35"/>
      <c r="O177" s="35"/>
      <c r="P177" s="36"/>
      <c r="Q177" s="36"/>
      <c r="R177" s="36"/>
      <c r="S177" s="36"/>
      <c r="T177" s="36"/>
      <c r="U177" s="36"/>
      <c r="V177" s="36"/>
      <c r="W177" s="37"/>
      <c r="X177" s="37"/>
      <c r="Y177" s="37"/>
      <c r="Z177" s="37"/>
      <c r="AA177" s="37"/>
      <c r="AB177" s="37"/>
      <c r="AC177" s="33"/>
      <c r="AD177" s="134"/>
      <c r="AE177" s="38"/>
      <c r="AF177" s="79"/>
      <c r="AG177" s="36"/>
    </row>
    <row r="178" spans="2:33" s="62" customFormat="1" ht="14.1" customHeight="1" x14ac:dyDescent="0.5">
      <c r="B178" s="57"/>
      <c r="C178" s="62" t="s">
        <v>184</v>
      </c>
      <c r="D178" s="121"/>
      <c r="E178" s="121"/>
      <c r="F178" s="93">
        <f>IF($G$14=1,G178,IF($G$14=2,H178,IF($G$14=3,I178,IF($G$14=4,J178,IF($G$14=5,K178,IF($G$14=6,L178,IF($G$14=7,M178,IF($G$14=8,N178,IF($G$14=9,O178,IF($G$14=10,P178,IF($G$14=11,Q178,IF($G$14=12,R178,IF($G$14=13,S178,IF($G$14=14,T178,IF($G$14=15,U178,IF($G$14=16,V178,IF($G$14=17,W178,IF($G$14=18,X178,IF($G$14=19,Y178,IF($G$14=20,Z178,IF($G$14=21,AA178,IF($G$14=22,AB178,IF($G$14=23,AC178,AD178)))))))))))))))))))))))</f>
        <v>30</v>
      </c>
      <c r="G178" s="33">
        <v>30</v>
      </c>
      <c r="H178" s="34">
        <v>30</v>
      </c>
      <c r="I178" s="34">
        <v>30</v>
      </c>
      <c r="J178" s="34">
        <v>30</v>
      </c>
      <c r="K178" s="35">
        <v>30</v>
      </c>
      <c r="L178" s="35">
        <v>30</v>
      </c>
      <c r="M178" s="35">
        <v>30</v>
      </c>
      <c r="N178" s="35">
        <v>30</v>
      </c>
      <c r="O178" s="35">
        <v>30</v>
      </c>
      <c r="P178" s="36">
        <v>30</v>
      </c>
      <c r="Q178" s="36">
        <v>30</v>
      </c>
      <c r="R178" s="36">
        <v>30</v>
      </c>
      <c r="S178" s="36">
        <v>30</v>
      </c>
      <c r="T178" s="36">
        <v>30</v>
      </c>
      <c r="U178" s="36">
        <v>30</v>
      </c>
      <c r="V178" s="36">
        <v>30</v>
      </c>
      <c r="W178" s="37">
        <v>30</v>
      </c>
      <c r="X178" s="37">
        <v>30</v>
      </c>
      <c r="Y178" s="37">
        <v>30</v>
      </c>
      <c r="Z178" s="37">
        <v>30</v>
      </c>
      <c r="AA178" s="37">
        <v>30</v>
      </c>
      <c r="AB178" s="37">
        <v>30</v>
      </c>
      <c r="AC178" s="33">
        <v>30</v>
      </c>
      <c r="AD178" s="134">
        <v>30</v>
      </c>
      <c r="AE178" s="38">
        <f>IF($AF$172=AG178,F178,0)</f>
        <v>0</v>
      </c>
      <c r="AF178" s="122"/>
      <c r="AG178" s="36">
        <v>4</v>
      </c>
    </row>
    <row r="179" spans="2:33" s="62" customFormat="1" ht="39" customHeight="1" x14ac:dyDescent="0.5">
      <c r="B179" s="57"/>
      <c r="C179" s="144" t="s">
        <v>194</v>
      </c>
      <c r="D179" s="144"/>
      <c r="E179" s="98"/>
      <c r="F179" s="93"/>
      <c r="G179" s="33"/>
      <c r="H179" s="34"/>
      <c r="I179" s="34"/>
      <c r="J179" s="34"/>
      <c r="K179" s="35"/>
      <c r="L179" s="35"/>
      <c r="M179" s="35"/>
      <c r="N179" s="35"/>
      <c r="O179" s="35"/>
      <c r="P179" s="36"/>
      <c r="Q179" s="36"/>
      <c r="R179" s="36"/>
      <c r="S179" s="36"/>
      <c r="T179" s="36"/>
      <c r="U179" s="36"/>
      <c r="V179" s="36"/>
      <c r="W179" s="37"/>
      <c r="X179" s="37"/>
      <c r="Y179" s="37"/>
      <c r="Z179" s="37"/>
      <c r="AA179" s="37"/>
      <c r="AB179" s="37"/>
      <c r="AC179" s="33"/>
      <c r="AD179" s="134"/>
      <c r="AE179" s="38"/>
      <c r="AF179" s="97"/>
      <c r="AG179" s="36"/>
    </row>
    <row r="180" spans="2:33" s="62" customFormat="1" x14ac:dyDescent="0.5">
      <c r="B180" s="99" t="s">
        <v>188</v>
      </c>
      <c r="C180" s="98"/>
      <c r="D180" s="98"/>
      <c r="E180" s="98"/>
      <c r="F180" s="93"/>
      <c r="G180" s="33"/>
      <c r="H180" s="34"/>
      <c r="I180" s="34"/>
      <c r="J180" s="34"/>
      <c r="K180" s="35"/>
      <c r="L180" s="35"/>
      <c r="M180" s="35"/>
      <c r="N180" s="35"/>
      <c r="O180" s="35"/>
      <c r="P180" s="36"/>
      <c r="Q180" s="36"/>
      <c r="R180" s="36"/>
      <c r="S180" s="36"/>
      <c r="T180" s="36"/>
      <c r="U180" s="36"/>
      <c r="V180" s="36"/>
      <c r="W180" s="37"/>
      <c r="X180" s="37"/>
      <c r="Y180" s="37"/>
      <c r="Z180" s="37"/>
      <c r="AA180" s="37"/>
      <c r="AB180" s="37"/>
      <c r="AC180" s="33"/>
      <c r="AD180" s="134"/>
      <c r="AE180" s="38"/>
      <c r="AF180" s="97">
        <v>1</v>
      </c>
      <c r="AG180" s="36"/>
    </row>
    <row r="181" spans="2:33" s="62" customFormat="1" x14ac:dyDescent="0.5">
      <c r="B181" s="99"/>
      <c r="C181" s="62" t="s">
        <v>107</v>
      </c>
      <c r="D181" s="98"/>
      <c r="E181" s="98"/>
      <c r="F181" s="93">
        <f>IF($G$14=1,G181,IF($G$14=2,H181,IF($G$14=3,I181,IF($G$14=4,J181,IF($G$14=5,K181,IF($G$14=6,L181,IF($G$14=7,M181,IF($G$14=8,N181,IF($G$14=9,O181,IF($G$14=10,P181,IF($G$14=11,Q181,IF($G$14=12,R181,IF($G$14=13,S181,IF($G$14=14,T181,IF($G$14=15,U181,IF($G$14=16,V181,IF($G$14=17,W181,IF($G$14=18,X181,IF($G$14=19,Y181,IF($G$14=20,Z181,IF($G$14=21,AA181,IF($G$14=22,AB181,IF($G$14=23,AC181,AD181)))))))))))))))))))))))</f>
        <v>0</v>
      </c>
      <c r="G181" s="33">
        <v>0</v>
      </c>
      <c r="H181" s="34">
        <v>0</v>
      </c>
      <c r="I181" s="34">
        <v>0</v>
      </c>
      <c r="J181" s="34">
        <v>0</v>
      </c>
      <c r="K181" s="35">
        <v>0</v>
      </c>
      <c r="L181" s="35">
        <v>0</v>
      </c>
      <c r="M181" s="35">
        <v>0</v>
      </c>
      <c r="N181" s="35">
        <v>0</v>
      </c>
      <c r="O181" s="35">
        <v>0</v>
      </c>
      <c r="P181" s="36">
        <v>0</v>
      </c>
      <c r="Q181" s="36">
        <v>0</v>
      </c>
      <c r="R181" s="36">
        <v>0</v>
      </c>
      <c r="S181" s="36">
        <v>0</v>
      </c>
      <c r="T181" s="36">
        <v>0</v>
      </c>
      <c r="U181" s="36">
        <v>0</v>
      </c>
      <c r="V181" s="36">
        <v>0</v>
      </c>
      <c r="W181" s="37">
        <v>0</v>
      </c>
      <c r="X181" s="37">
        <v>0</v>
      </c>
      <c r="Y181" s="37">
        <v>0</v>
      </c>
      <c r="Z181" s="37">
        <v>0</v>
      </c>
      <c r="AA181" s="37">
        <v>0</v>
      </c>
      <c r="AB181" s="37">
        <v>0</v>
      </c>
      <c r="AC181" s="33">
        <v>0</v>
      </c>
      <c r="AD181" s="134">
        <v>0</v>
      </c>
      <c r="AE181" s="38">
        <f>IF($AF$180=AG181,F181,0)</f>
        <v>0</v>
      </c>
      <c r="AF181" s="97"/>
      <c r="AG181" s="36">
        <v>1</v>
      </c>
    </row>
    <row r="182" spans="2:33" ht="15" customHeight="1" x14ac:dyDescent="0.5">
      <c r="C182" s="53" t="s">
        <v>86</v>
      </c>
      <c r="E182" s="55"/>
      <c r="F182" s="93">
        <f>IF($G$14=1,G182,IF($G$14=2,H182,IF($G$14=3,I182,IF($G$14=4,J182,IF($G$14=5,K182,IF($G$14=6,L182,IF($G$14=7,M182,IF($G$14=8,N182,IF($G$14=9,O182,IF($G$14=10,P182,IF($G$14=11,Q182,IF($G$14=12,R182,IF($G$14=13,S182,IF($G$14=14,T182,IF($G$14=15,U182,IF($G$14=16,V182,IF($G$14=17,W182,IF($G$14=18,X182,IF($G$14=19,Y182,IF($G$14=20,Z182,IF($G$14=21,AA182,IF($G$14=22,AB182,IF($G$14=23,AC182,AD182)))))))))))))))))))))))</f>
        <v>10</v>
      </c>
      <c r="G182" s="33">
        <v>10</v>
      </c>
      <c r="H182" s="34">
        <v>10</v>
      </c>
      <c r="I182" s="34">
        <v>10</v>
      </c>
      <c r="J182" s="34">
        <v>10</v>
      </c>
      <c r="K182" s="35">
        <v>10</v>
      </c>
      <c r="L182" s="35">
        <v>10</v>
      </c>
      <c r="M182" s="35">
        <v>10</v>
      </c>
      <c r="N182" s="35">
        <v>10</v>
      </c>
      <c r="O182" s="35">
        <v>10</v>
      </c>
      <c r="P182" s="36">
        <v>10</v>
      </c>
      <c r="Q182" s="36">
        <v>10</v>
      </c>
      <c r="R182" s="36">
        <v>10</v>
      </c>
      <c r="S182" s="36">
        <v>10</v>
      </c>
      <c r="T182" s="36">
        <v>10</v>
      </c>
      <c r="U182" s="36">
        <v>10</v>
      </c>
      <c r="V182" s="36">
        <v>10</v>
      </c>
      <c r="W182" s="37">
        <v>10</v>
      </c>
      <c r="X182" s="37">
        <v>10</v>
      </c>
      <c r="Y182" s="37">
        <v>10</v>
      </c>
      <c r="Z182" s="37">
        <v>10</v>
      </c>
      <c r="AA182" s="37">
        <v>10</v>
      </c>
      <c r="AB182" s="37">
        <v>10</v>
      </c>
      <c r="AC182" s="33">
        <v>10</v>
      </c>
      <c r="AD182" s="134">
        <v>10</v>
      </c>
      <c r="AE182" s="38">
        <f>IF($AF$180=AG182,F182,0)</f>
        <v>0</v>
      </c>
      <c r="AF182" s="79"/>
      <c r="AG182" s="36">
        <v>2</v>
      </c>
    </row>
    <row r="183" spans="2:33" s="53" customFormat="1" ht="15" customHeight="1" x14ac:dyDescent="0.5">
      <c r="B183" s="52"/>
      <c r="C183" s="144" t="s">
        <v>79</v>
      </c>
      <c r="D183" s="144"/>
      <c r="E183" s="100" t="str">
        <f>SUM(AE182:AE184) &amp; " Points"</f>
        <v>0 Points</v>
      </c>
      <c r="F183" s="93"/>
      <c r="G183" s="33"/>
      <c r="H183" s="34"/>
      <c r="I183" s="34"/>
      <c r="J183" s="34"/>
      <c r="K183" s="35"/>
      <c r="L183" s="35"/>
      <c r="M183" s="35"/>
      <c r="N183" s="35"/>
      <c r="O183" s="35"/>
      <c r="P183" s="36"/>
      <c r="Q183" s="36"/>
      <c r="R183" s="36"/>
      <c r="S183" s="36"/>
      <c r="T183" s="36"/>
      <c r="U183" s="36"/>
      <c r="V183" s="36"/>
      <c r="W183" s="37"/>
      <c r="X183" s="37"/>
      <c r="Y183" s="37"/>
      <c r="Z183" s="37"/>
      <c r="AA183" s="37"/>
      <c r="AB183" s="37"/>
      <c r="AC183" s="33"/>
      <c r="AD183" s="134"/>
      <c r="AE183" s="38"/>
      <c r="AF183" s="79"/>
      <c r="AG183" s="36"/>
    </row>
    <row r="184" spans="2:33" s="53" customFormat="1" ht="15" customHeight="1" x14ac:dyDescent="0.5">
      <c r="B184" s="52"/>
      <c r="C184" s="53" t="s">
        <v>78</v>
      </c>
      <c r="E184" s="55"/>
      <c r="F184" s="93">
        <f>IF($G$14=1,G184,IF($G$14=2,H184,IF($G$14=3,I184,IF($G$14=4,J184,IF($G$14=5,K184,IF($G$14=6,L184,IF($G$14=7,M184,IF($G$14=8,N184,IF($G$14=9,O184,IF($G$14=10,P184,IF($G$14=11,Q184,IF($G$14=12,R184,IF($G$14=13,S184,IF($G$14=14,T184,IF($G$14=15,U184,IF($G$14=16,V184,IF($G$14=17,W184,IF($G$14=18,X184,IF($G$14=19,Y184,IF($G$14=20,Z184,IF($G$14=21,AA184,IF($G$14=22,AB184,IF($G$14=23,AC184,AD184)))))))))))))))))))))))</f>
        <v>20</v>
      </c>
      <c r="G184" s="33">
        <v>20</v>
      </c>
      <c r="H184" s="34">
        <v>20</v>
      </c>
      <c r="I184" s="34">
        <v>20</v>
      </c>
      <c r="J184" s="34">
        <v>20</v>
      </c>
      <c r="K184" s="35">
        <v>20</v>
      </c>
      <c r="L184" s="35">
        <v>20</v>
      </c>
      <c r="M184" s="35">
        <v>20</v>
      </c>
      <c r="N184" s="35">
        <v>20</v>
      </c>
      <c r="O184" s="35">
        <v>20</v>
      </c>
      <c r="P184" s="36">
        <v>20</v>
      </c>
      <c r="Q184" s="36">
        <v>20</v>
      </c>
      <c r="R184" s="36">
        <v>20</v>
      </c>
      <c r="S184" s="36">
        <v>20</v>
      </c>
      <c r="T184" s="36">
        <v>20</v>
      </c>
      <c r="U184" s="36">
        <v>20</v>
      </c>
      <c r="V184" s="36">
        <v>20</v>
      </c>
      <c r="W184" s="37">
        <v>20</v>
      </c>
      <c r="X184" s="37">
        <v>20</v>
      </c>
      <c r="Y184" s="37">
        <v>20</v>
      </c>
      <c r="Z184" s="37">
        <v>20</v>
      </c>
      <c r="AA184" s="37">
        <v>20</v>
      </c>
      <c r="AB184" s="37">
        <v>20</v>
      </c>
      <c r="AC184" s="33">
        <v>20</v>
      </c>
      <c r="AD184" s="134">
        <v>20</v>
      </c>
      <c r="AE184" s="38">
        <f>IF($AF$180=AG184,F184,0)</f>
        <v>0</v>
      </c>
      <c r="AF184" s="79"/>
      <c r="AG184" s="36">
        <v>3</v>
      </c>
    </row>
    <row r="185" spans="2:33" s="53" customFormat="1" ht="15" customHeight="1" x14ac:dyDescent="0.5">
      <c r="B185" s="52"/>
      <c r="C185" s="144" t="s">
        <v>80</v>
      </c>
      <c r="D185" s="144"/>
      <c r="E185" s="55"/>
      <c r="F185" s="93"/>
      <c r="G185" s="33"/>
      <c r="H185" s="34"/>
      <c r="I185" s="34"/>
      <c r="J185" s="34"/>
      <c r="K185" s="35"/>
      <c r="L185" s="35"/>
      <c r="M185" s="35"/>
      <c r="N185" s="35"/>
      <c r="O185" s="35"/>
      <c r="P185" s="36"/>
      <c r="Q185" s="36"/>
      <c r="R185" s="36"/>
      <c r="S185" s="36"/>
      <c r="T185" s="36"/>
      <c r="U185" s="36"/>
      <c r="V185" s="36"/>
      <c r="W185" s="37"/>
      <c r="X185" s="37"/>
      <c r="Y185" s="37"/>
      <c r="Z185" s="37"/>
      <c r="AA185" s="37"/>
      <c r="AB185" s="37"/>
      <c r="AC185" s="33"/>
      <c r="AD185" s="134"/>
      <c r="AE185" s="38"/>
      <c r="AF185" s="79"/>
      <c r="AG185" s="36"/>
    </row>
    <row r="186" spans="2:33" s="62" customFormat="1" ht="15" customHeight="1" x14ac:dyDescent="0.5">
      <c r="B186" s="57"/>
      <c r="C186" s="98"/>
      <c r="D186" s="98"/>
      <c r="E186" s="55"/>
      <c r="F186" s="93"/>
      <c r="G186" s="33"/>
      <c r="H186" s="34"/>
      <c r="I186" s="34"/>
      <c r="J186" s="34"/>
      <c r="K186" s="35"/>
      <c r="L186" s="35"/>
      <c r="M186" s="35"/>
      <c r="N186" s="35"/>
      <c r="O186" s="35"/>
      <c r="P186" s="36"/>
      <c r="Q186" s="36"/>
      <c r="R186" s="36"/>
      <c r="S186" s="36"/>
      <c r="T186" s="36"/>
      <c r="U186" s="36"/>
      <c r="V186" s="36"/>
      <c r="W186" s="37"/>
      <c r="X186" s="37"/>
      <c r="Y186" s="37"/>
      <c r="Z186" s="37"/>
      <c r="AA186" s="37"/>
      <c r="AB186" s="37"/>
      <c r="AC186" s="33"/>
      <c r="AD186" s="134"/>
      <c r="AE186" s="38"/>
      <c r="AF186" s="97"/>
      <c r="AG186" s="36"/>
    </row>
    <row r="187" spans="2:33" s="62" customFormat="1" ht="15" customHeight="1" x14ac:dyDescent="0.5">
      <c r="B187" s="99" t="s">
        <v>189</v>
      </c>
      <c r="C187" s="98"/>
      <c r="D187" s="98"/>
      <c r="E187" s="55"/>
      <c r="F187" s="93"/>
      <c r="G187" s="33"/>
      <c r="H187" s="34"/>
      <c r="I187" s="34"/>
      <c r="J187" s="34"/>
      <c r="K187" s="35"/>
      <c r="L187" s="35"/>
      <c r="M187" s="35"/>
      <c r="N187" s="35"/>
      <c r="O187" s="35"/>
      <c r="P187" s="36"/>
      <c r="Q187" s="36"/>
      <c r="R187" s="36"/>
      <c r="S187" s="36"/>
      <c r="T187" s="36"/>
      <c r="U187" s="36"/>
      <c r="V187" s="36"/>
      <c r="W187" s="37"/>
      <c r="X187" s="37"/>
      <c r="Y187" s="37"/>
      <c r="Z187" s="37"/>
      <c r="AA187" s="37"/>
      <c r="AB187" s="37"/>
      <c r="AC187" s="33"/>
      <c r="AD187" s="134"/>
      <c r="AE187" s="38"/>
      <c r="AF187" s="97"/>
      <c r="AG187" s="36"/>
    </row>
    <row r="188" spans="2:33" ht="15" customHeight="1" x14ac:dyDescent="0.5">
      <c r="C188" s="53" t="s">
        <v>64</v>
      </c>
      <c r="E188" s="100" t="str">
        <f>SUM(AE188:AE189) &amp; " Points"</f>
        <v>0 Points</v>
      </c>
      <c r="F188" s="93">
        <f>IF($G$14=1,G188,IF($G$14=2,H188,IF($G$14=3,I188,IF($G$14=4,J188,IF($G$14=5,K188,IF($G$14=6,L188,IF($G$14=7,M188,IF($G$14=8,N188,IF($G$14=9,O188,IF($G$14=10,P188,IF($G$14=11,Q188,IF($G$14=12,R188,IF($G$14=13,S188,IF($G$14=14,T188,IF($G$14=15,U188,IF($G$14=16,V188,IF($G$14=17,W188,IF($G$14=18,X188,IF($G$14=19,Y188,IF($G$14=20,Z188,IF($G$14=21,AA188,IF($G$14=22,AB188,IF($G$14=23,AC188,AD188)))))))))))))))))))))))</f>
        <v>10</v>
      </c>
      <c r="G188" s="33">
        <v>10</v>
      </c>
      <c r="H188" s="34">
        <v>10</v>
      </c>
      <c r="I188" s="34">
        <v>10</v>
      </c>
      <c r="J188" s="34">
        <v>10</v>
      </c>
      <c r="K188" s="35">
        <v>10</v>
      </c>
      <c r="L188" s="35">
        <v>10</v>
      </c>
      <c r="M188" s="35">
        <v>10</v>
      </c>
      <c r="N188" s="35">
        <v>10</v>
      </c>
      <c r="O188" s="35">
        <v>10</v>
      </c>
      <c r="P188" s="36">
        <v>10</v>
      </c>
      <c r="Q188" s="36">
        <v>10</v>
      </c>
      <c r="R188" s="36">
        <v>10</v>
      </c>
      <c r="S188" s="36">
        <v>10</v>
      </c>
      <c r="T188" s="36">
        <v>10</v>
      </c>
      <c r="U188" s="36">
        <v>10</v>
      </c>
      <c r="V188" s="36">
        <v>10</v>
      </c>
      <c r="W188" s="37">
        <v>10</v>
      </c>
      <c r="X188" s="37">
        <v>10</v>
      </c>
      <c r="Y188" s="37">
        <v>10</v>
      </c>
      <c r="Z188" s="37">
        <v>10</v>
      </c>
      <c r="AA188" s="37">
        <v>10</v>
      </c>
      <c r="AB188" s="37">
        <v>10</v>
      </c>
      <c r="AC188" s="33">
        <v>10</v>
      </c>
      <c r="AD188" s="134">
        <v>10</v>
      </c>
      <c r="AE188" s="38">
        <f>IF(AF188=TRUE,F188,0)</f>
        <v>0</v>
      </c>
      <c r="AF188" s="79" t="b">
        <v>0</v>
      </c>
      <c r="AG188" s="36"/>
    </row>
    <row r="189" spans="2:33" s="62" customFormat="1" ht="15" customHeight="1" x14ac:dyDescent="0.5">
      <c r="B189" s="57"/>
      <c r="C189" s="62" t="s">
        <v>68</v>
      </c>
      <c r="E189" s="55"/>
      <c r="F189" s="93">
        <f>IF($G$14=1,G189,IF($G$14=2,H189,IF($G$14=3,I189,IF($G$14=4,J189,IF($G$14=5,K189,IF($G$14=6,L189,IF($G$14=7,M189,IF($G$14=8,N189,IF($G$14=9,O189,IF($G$14=10,P189,IF($G$14=11,Q189,IF($G$14=12,R189,IF($G$14=13,S189,IF($G$14=14,T189,IF($G$14=15,U189,IF($G$14=16,V189,IF($G$14=17,W189,IF($G$14=18,X189,IF($G$14=19,Y189,IF($G$14=20,Z189,IF($G$14=21,AA189,IF($G$14=22,AB189,IF($G$14=23,AC189,AD189)))))))))))))))))))))))</f>
        <v>10</v>
      </c>
      <c r="G189" s="33">
        <v>10</v>
      </c>
      <c r="H189" s="34">
        <v>10</v>
      </c>
      <c r="I189" s="34">
        <v>10</v>
      </c>
      <c r="J189" s="34">
        <v>10</v>
      </c>
      <c r="K189" s="35">
        <v>10</v>
      </c>
      <c r="L189" s="35">
        <v>10</v>
      </c>
      <c r="M189" s="35">
        <v>10</v>
      </c>
      <c r="N189" s="35">
        <v>10</v>
      </c>
      <c r="O189" s="35">
        <v>10</v>
      </c>
      <c r="P189" s="36">
        <v>10</v>
      </c>
      <c r="Q189" s="36">
        <v>10</v>
      </c>
      <c r="R189" s="36">
        <v>10</v>
      </c>
      <c r="S189" s="36">
        <v>10</v>
      </c>
      <c r="T189" s="36">
        <v>10</v>
      </c>
      <c r="U189" s="36">
        <v>10</v>
      </c>
      <c r="V189" s="36">
        <v>10</v>
      </c>
      <c r="W189" s="37">
        <v>10</v>
      </c>
      <c r="X189" s="37">
        <v>10</v>
      </c>
      <c r="Y189" s="37">
        <v>10</v>
      </c>
      <c r="Z189" s="37">
        <v>10</v>
      </c>
      <c r="AA189" s="37">
        <v>10</v>
      </c>
      <c r="AB189" s="37">
        <v>10</v>
      </c>
      <c r="AC189" s="33">
        <v>10</v>
      </c>
      <c r="AD189" s="134">
        <v>10</v>
      </c>
      <c r="AE189" s="38">
        <f>IF(AF189=TRUE,F189,0)</f>
        <v>0</v>
      </c>
      <c r="AF189" s="97" t="b">
        <v>0</v>
      </c>
      <c r="AG189" s="36"/>
    </row>
    <row r="190" spans="2:33" s="62" customFormat="1" ht="15" customHeight="1" x14ac:dyDescent="0.5">
      <c r="B190" s="57"/>
      <c r="E190" s="55"/>
      <c r="F190" s="93"/>
      <c r="G190" s="33"/>
      <c r="H190" s="34"/>
      <c r="I190" s="34"/>
      <c r="J190" s="34"/>
      <c r="K190" s="35"/>
      <c r="L190" s="35"/>
      <c r="M190" s="35"/>
      <c r="N190" s="35"/>
      <c r="O190" s="35"/>
      <c r="P190" s="36"/>
      <c r="Q190" s="36"/>
      <c r="R190" s="36"/>
      <c r="S190" s="36"/>
      <c r="T190" s="36"/>
      <c r="U190" s="36"/>
      <c r="V190" s="36"/>
      <c r="W190" s="37"/>
      <c r="X190" s="37"/>
      <c r="Y190" s="37"/>
      <c r="Z190" s="37"/>
      <c r="AA190" s="37"/>
      <c r="AB190" s="37"/>
      <c r="AC190" s="33"/>
      <c r="AD190" s="134"/>
      <c r="AE190" s="38"/>
      <c r="AF190" s="97"/>
      <c r="AG190" s="36"/>
    </row>
    <row r="191" spans="2:33" s="62" customFormat="1" ht="15" customHeight="1" x14ac:dyDescent="0.5">
      <c r="B191" s="57"/>
      <c r="E191" s="55"/>
      <c r="F191" s="93"/>
      <c r="G191" s="33"/>
      <c r="H191" s="34"/>
      <c r="I191" s="34"/>
      <c r="J191" s="34"/>
      <c r="K191" s="35"/>
      <c r="L191" s="35"/>
      <c r="M191" s="35"/>
      <c r="N191" s="35"/>
      <c r="O191" s="35"/>
      <c r="P191" s="36"/>
      <c r="Q191" s="36"/>
      <c r="R191" s="36"/>
      <c r="S191" s="36"/>
      <c r="T191" s="36"/>
      <c r="U191" s="36"/>
      <c r="V191" s="36"/>
      <c r="W191" s="37"/>
      <c r="X191" s="37"/>
      <c r="Y191" s="37"/>
      <c r="Z191" s="37"/>
      <c r="AA191" s="37"/>
      <c r="AB191" s="37"/>
      <c r="AC191" s="33"/>
      <c r="AD191" s="134"/>
      <c r="AE191" s="38"/>
      <c r="AF191" s="97"/>
      <c r="AG191" s="36"/>
    </row>
    <row r="192" spans="2:33" x14ac:dyDescent="0.5">
      <c r="B192" s="1" t="s">
        <v>8</v>
      </c>
      <c r="C192" s="106" t="s">
        <v>124</v>
      </c>
      <c r="F192" s="93"/>
      <c r="G192" s="18"/>
      <c r="H192" s="19"/>
      <c r="I192" s="19"/>
      <c r="J192" s="19"/>
      <c r="K192" s="20"/>
      <c r="L192" s="35"/>
      <c r="M192" s="35"/>
      <c r="N192" s="35"/>
      <c r="O192" s="35"/>
      <c r="P192" s="21"/>
      <c r="Q192" s="36"/>
      <c r="R192" s="36"/>
      <c r="S192" s="21"/>
      <c r="T192" s="21"/>
      <c r="U192" s="21"/>
      <c r="V192" s="36"/>
      <c r="W192" s="22"/>
      <c r="X192" s="37"/>
      <c r="Y192" s="22"/>
      <c r="Z192" s="22"/>
      <c r="AA192" s="22"/>
      <c r="AB192" s="37"/>
      <c r="AC192" s="33"/>
      <c r="AD192" s="134"/>
      <c r="AE192" s="38"/>
      <c r="AF192" s="79"/>
      <c r="AG192" s="36"/>
    </row>
    <row r="193" spans="1:33" x14ac:dyDescent="0.5">
      <c r="C193" s="53" t="s">
        <v>12</v>
      </c>
      <c r="E193" s="143" t="str">
        <f>SUM(AE193:AE198) &amp; " Points"</f>
        <v>0 Points</v>
      </c>
      <c r="F193" s="93">
        <f t="shared" ref="F193:F198" si="13">IF($G$14=1,G193,IF($G$14=2,H193,IF($G$14=3,I193,IF($G$14=4,J193,IF($G$14=5,K193,IF($G$14=6,L193,IF($G$14=7,M193,IF($G$14=8,N193,IF($G$14=9,O193,IF($G$14=10,P193,IF($G$14=11,Q193,IF($G$14=12,R193,IF($G$14=13,S193,IF($G$14=14,T193,IF($G$14=15,U193,IF($G$14=16,V193,IF($G$14=17,W193,IF($G$14=18,X193,IF($G$14=19,Y193,IF($G$14=20,Z193,IF($G$14=21,AA193,IF($G$14=22,AB193,IF($G$14=23,AC193,AD193)))))))))))))))))))))))</f>
        <v>5</v>
      </c>
      <c r="G193" s="18">
        <v>5</v>
      </c>
      <c r="H193" s="19">
        <v>5</v>
      </c>
      <c r="I193" s="19">
        <v>5</v>
      </c>
      <c r="J193" s="19">
        <v>5</v>
      </c>
      <c r="K193" s="20">
        <v>5</v>
      </c>
      <c r="L193" s="35">
        <v>5</v>
      </c>
      <c r="M193" s="35">
        <v>5</v>
      </c>
      <c r="N193" s="35">
        <v>5</v>
      </c>
      <c r="O193" s="35">
        <v>5</v>
      </c>
      <c r="P193" s="21">
        <v>5</v>
      </c>
      <c r="Q193" s="36">
        <v>5</v>
      </c>
      <c r="R193" s="36">
        <v>5</v>
      </c>
      <c r="S193" s="21">
        <v>5</v>
      </c>
      <c r="T193" s="21">
        <v>5</v>
      </c>
      <c r="U193" s="21">
        <v>5</v>
      </c>
      <c r="V193" s="36">
        <v>5</v>
      </c>
      <c r="W193" s="22">
        <v>5</v>
      </c>
      <c r="X193" s="37">
        <v>5</v>
      </c>
      <c r="Y193" s="22">
        <v>5</v>
      </c>
      <c r="Z193" s="22">
        <v>5</v>
      </c>
      <c r="AA193" s="22">
        <v>5</v>
      </c>
      <c r="AB193" s="37">
        <v>5</v>
      </c>
      <c r="AC193" s="33">
        <v>5</v>
      </c>
      <c r="AD193" s="134">
        <v>5</v>
      </c>
      <c r="AE193" s="38">
        <f t="shared" ref="AE193:AE198" si="14">IF(AF193=TRUE,F193,0)</f>
        <v>0</v>
      </c>
      <c r="AF193" s="79" t="b">
        <v>0</v>
      </c>
      <c r="AG193" s="36"/>
    </row>
    <row r="194" spans="1:33" x14ac:dyDescent="0.5">
      <c r="C194" s="53" t="s">
        <v>59</v>
      </c>
      <c r="E194" s="143"/>
      <c r="F194" s="93">
        <f t="shared" si="13"/>
        <v>5</v>
      </c>
      <c r="G194" s="18">
        <v>5</v>
      </c>
      <c r="H194" s="19">
        <v>5</v>
      </c>
      <c r="I194" s="19">
        <v>5</v>
      </c>
      <c r="J194" s="19">
        <v>5</v>
      </c>
      <c r="K194" s="20">
        <v>5</v>
      </c>
      <c r="L194" s="35">
        <v>5</v>
      </c>
      <c r="M194" s="35">
        <v>5</v>
      </c>
      <c r="N194" s="35">
        <v>5</v>
      </c>
      <c r="O194" s="35">
        <v>5</v>
      </c>
      <c r="P194" s="21">
        <v>5</v>
      </c>
      <c r="Q194" s="36">
        <v>5</v>
      </c>
      <c r="R194" s="36">
        <v>5</v>
      </c>
      <c r="S194" s="21">
        <v>5</v>
      </c>
      <c r="T194" s="21">
        <v>5</v>
      </c>
      <c r="U194" s="21">
        <v>5</v>
      </c>
      <c r="V194" s="36">
        <v>5</v>
      </c>
      <c r="W194" s="22">
        <v>5</v>
      </c>
      <c r="X194" s="37">
        <v>5</v>
      </c>
      <c r="Y194" s="22">
        <v>5</v>
      </c>
      <c r="Z194" s="22">
        <v>5</v>
      </c>
      <c r="AA194" s="22">
        <v>5</v>
      </c>
      <c r="AB194" s="37">
        <v>5</v>
      </c>
      <c r="AC194" s="33">
        <v>5</v>
      </c>
      <c r="AD194" s="134">
        <v>5</v>
      </c>
      <c r="AE194" s="38">
        <f t="shared" si="14"/>
        <v>0</v>
      </c>
      <c r="AF194" s="79" t="b">
        <v>0</v>
      </c>
      <c r="AG194" s="36"/>
    </row>
    <row r="195" spans="1:33" x14ac:dyDescent="0.5">
      <c r="C195" s="53" t="s">
        <v>31</v>
      </c>
      <c r="E195" s="143"/>
      <c r="F195" s="93">
        <f t="shared" si="13"/>
        <v>5</v>
      </c>
      <c r="G195" s="18">
        <v>5</v>
      </c>
      <c r="H195" s="19">
        <v>5</v>
      </c>
      <c r="I195" s="19">
        <v>5</v>
      </c>
      <c r="J195" s="19">
        <v>5</v>
      </c>
      <c r="K195" s="20">
        <v>5</v>
      </c>
      <c r="L195" s="35">
        <v>5</v>
      </c>
      <c r="M195" s="35">
        <v>5</v>
      </c>
      <c r="N195" s="35">
        <v>5</v>
      </c>
      <c r="O195" s="35">
        <v>5</v>
      </c>
      <c r="P195" s="21">
        <v>5</v>
      </c>
      <c r="Q195" s="36">
        <v>5</v>
      </c>
      <c r="R195" s="36">
        <v>5</v>
      </c>
      <c r="S195" s="21">
        <v>5</v>
      </c>
      <c r="T195" s="21">
        <v>5</v>
      </c>
      <c r="U195" s="21">
        <v>5</v>
      </c>
      <c r="V195" s="36">
        <v>5</v>
      </c>
      <c r="W195" s="22">
        <v>5</v>
      </c>
      <c r="X195" s="37">
        <v>5</v>
      </c>
      <c r="Y195" s="22">
        <v>5</v>
      </c>
      <c r="Z195" s="22">
        <v>5</v>
      </c>
      <c r="AA195" s="22">
        <v>5</v>
      </c>
      <c r="AB195" s="37">
        <v>5</v>
      </c>
      <c r="AC195" s="33">
        <v>5</v>
      </c>
      <c r="AD195" s="134">
        <v>5</v>
      </c>
      <c r="AE195" s="38">
        <f t="shared" si="14"/>
        <v>0</v>
      </c>
      <c r="AF195" s="79" t="b">
        <v>0</v>
      </c>
      <c r="AG195" s="36"/>
    </row>
    <row r="196" spans="1:33" s="56" customFormat="1" x14ac:dyDescent="0.5">
      <c r="B196" s="57"/>
      <c r="C196" s="56" t="s">
        <v>117</v>
      </c>
      <c r="D196" s="115"/>
      <c r="E196" s="143"/>
      <c r="F196" s="93">
        <f t="shared" si="13"/>
        <v>-10</v>
      </c>
      <c r="G196" s="33">
        <v>-10</v>
      </c>
      <c r="H196" s="34">
        <v>-10</v>
      </c>
      <c r="I196" s="34">
        <v>-10</v>
      </c>
      <c r="J196" s="34">
        <v>-10</v>
      </c>
      <c r="K196" s="35">
        <v>-10</v>
      </c>
      <c r="L196" s="35">
        <v>-10</v>
      </c>
      <c r="M196" s="35">
        <v>-10</v>
      </c>
      <c r="N196" s="35">
        <v>-10</v>
      </c>
      <c r="O196" s="35">
        <v>-10</v>
      </c>
      <c r="P196" s="36">
        <v>-10</v>
      </c>
      <c r="Q196" s="36">
        <v>-10</v>
      </c>
      <c r="R196" s="36">
        <v>-10</v>
      </c>
      <c r="S196" s="36">
        <v>-10</v>
      </c>
      <c r="T196" s="36">
        <v>-10</v>
      </c>
      <c r="U196" s="36">
        <v>-10</v>
      </c>
      <c r="V196" s="36">
        <v>-10</v>
      </c>
      <c r="W196" s="37">
        <v>-10</v>
      </c>
      <c r="X196" s="37">
        <v>-10</v>
      </c>
      <c r="Y196" s="37">
        <v>-10</v>
      </c>
      <c r="Z196" s="37">
        <v>-10</v>
      </c>
      <c r="AA196" s="37">
        <v>-10</v>
      </c>
      <c r="AB196" s="37">
        <v>-10</v>
      </c>
      <c r="AC196" s="33">
        <v>-10</v>
      </c>
      <c r="AD196" s="134">
        <v>-10</v>
      </c>
      <c r="AE196" s="38">
        <f t="shared" si="14"/>
        <v>0</v>
      </c>
      <c r="AF196" s="79" t="b">
        <v>0</v>
      </c>
      <c r="AG196" s="36"/>
    </row>
    <row r="197" spans="1:33" x14ac:dyDescent="0.5">
      <c r="C197" s="2" t="s">
        <v>118</v>
      </c>
      <c r="D197" s="115"/>
      <c r="E197" s="143"/>
      <c r="F197" s="93">
        <f t="shared" si="13"/>
        <v>-15</v>
      </c>
      <c r="G197" s="33">
        <v>-15</v>
      </c>
      <c r="H197" s="34">
        <v>-15</v>
      </c>
      <c r="I197" s="34">
        <v>-15</v>
      </c>
      <c r="J197" s="34">
        <v>-15</v>
      </c>
      <c r="K197" s="35">
        <v>-15</v>
      </c>
      <c r="L197" s="35">
        <v>-15</v>
      </c>
      <c r="M197" s="35">
        <v>-15</v>
      </c>
      <c r="N197" s="35">
        <v>-15</v>
      </c>
      <c r="O197" s="35">
        <v>-15</v>
      </c>
      <c r="P197" s="36">
        <v>-15</v>
      </c>
      <c r="Q197" s="36">
        <v>-15</v>
      </c>
      <c r="R197" s="36">
        <v>-15</v>
      </c>
      <c r="S197" s="36">
        <v>-15</v>
      </c>
      <c r="T197" s="36">
        <v>-15</v>
      </c>
      <c r="U197" s="36">
        <v>-15</v>
      </c>
      <c r="V197" s="36">
        <v>-15</v>
      </c>
      <c r="W197" s="37">
        <v>-15</v>
      </c>
      <c r="X197" s="37">
        <v>-15</v>
      </c>
      <c r="Y197" s="37">
        <v>-15</v>
      </c>
      <c r="Z197" s="37">
        <v>-15</v>
      </c>
      <c r="AA197" s="37">
        <v>-15</v>
      </c>
      <c r="AB197" s="37">
        <v>-15</v>
      </c>
      <c r="AC197" s="33">
        <v>-15</v>
      </c>
      <c r="AD197" s="134">
        <v>-15</v>
      </c>
      <c r="AE197" s="38">
        <f t="shared" si="14"/>
        <v>0</v>
      </c>
      <c r="AF197" s="79" t="b">
        <v>0</v>
      </c>
      <c r="AG197" s="36"/>
    </row>
    <row r="198" spans="1:33" x14ac:dyDescent="0.5">
      <c r="C198" s="2" t="s">
        <v>195</v>
      </c>
      <c r="D198" s="115"/>
      <c r="E198" s="143"/>
      <c r="F198" s="93">
        <f t="shared" si="13"/>
        <v>-10</v>
      </c>
      <c r="G198" s="18">
        <v>-10</v>
      </c>
      <c r="H198" s="19">
        <v>-10</v>
      </c>
      <c r="I198" s="19">
        <v>-10</v>
      </c>
      <c r="J198" s="19">
        <v>-10</v>
      </c>
      <c r="K198" s="20">
        <v>-10</v>
      </c>
      <c r="L198" s="35">
        <v>-10</v>
      </c>
      <c r="M198" s="35">
        <v>-10</v>
      </c>
      <c r="N198" s="35">
        <v>-10</v>
      </c>
      <c r="O198" s="35">
        <v>-10</v>
      </c>
      <c r="P198" s="21">
        <v>-10</v>
      </c>
      <c r="Q198" s="36">
        <v>-10</v>
      </c>
      <c r="R198" s="36">
        <v>-10</v>
      </c>
      <c r="S198" s="21">
        <v>-10</v>
      </c>
      <c r="T198" s="21">
        <v>-10</v>
      </c>
      <c r="U198" s="21">
        <v>-10</v>
      </c>
      <c r="V198" s="36">
        <v>-10</v>
      </c>
      <c r="W198" s="22">
        <v>-10</v>
      </c>
      <c r="X198" s="37">
        <v>-10</v>
      </c>
      <c r="Y198" s="22">
        <v>-10</v>
      </c>
      <c r="Z198" s="22">
        <v>-10</v>
      </c>
      <c r="AA198" s="22">
        <v>-10</v>
      </c>
      <c r="AB198" s="37">
        <v>-10</v>
      </c>
      <c r="AC198" s="33">
        <v>-10</v>
      </c>
      <c r="AD198" s="134">
        <v>-10</v>
      </c>
      <c r="AE198" s="38">
        <f t="shared" si="14"/>
        <v>0</v>
      </c>
      <c r="AF198" s="79" t="b">
        <v>0</v>
      </c>
      <c r="AG198" s="36"/>
    </row>
    <row r="199" spans="1:33" x14ac:dyDescent="0.5">
      <c r="F199" s="93"/>
      <c r="G199" s="18"/>
      <c r="H199" s="19"/>
      <c r="I199" s="19"/>
      <c r="J199" s="19"/>
      <c r="K199" s="20"/>
      <c r="L199" s="35"/>
      <c r="M199" s="35"/>
      <c r="N199" s="35"/>
      <c r="O199" s="35"/>
      <c r="P199" s="21"/>
      <c r="Q199" s="36"/>
      <c r="R199" s="36"/>
      <c r="S199" s="21"/>
      <c r="T199" s="21"/>
      <c r="U199" s="21"/>
      <c r="V199" s="36"/>
      <c r="W199" s="22"/>
      <c r="X199" s="37"/>
      <c r="Y199" s="22"/>
      <c r="Z199" s="22"/>
      <c r="AA199" s="22"/>
      <c r="AB199" s="37"/>
      <c r="AC199" s="33"/>
      <c r="AD199" s="134"/>
      <c r="AE199" s="23"/>
      <c r="AF199" s="79"/>
      <c r="AG199" s="36"/>
    </row>
    <row r="200" spans="1:33" ht="18" x14ac:dyDescent="0.5">
      <c r="A200" s="4"/>
      <c r="B200" s="43" t="s">
        <v>28</v>
      </c>
      <c r="C200" s="4"/>
      <c r="D200" s="4"/>
      <c r="E200" s="44" t="str">
        <f>SUM(AE200) &amp; " Points"</f>
        <v>0 Points</v>
      </c>
      <c r="F200" s="93">
        <f>IF($G$14=1,G200,IF($G$14=2,H200,IF($G$14=3,I200,IF($G$14=4,J200,IF($G$14=5,K200,IF($G$14=6,L200,IF($G$14=7,M200,IF($G$14=8,N200,IF($G$14=9,O200,IF($G$14=10,P200,IF($G$14=11,Q200,IF($G$14=12,R200,IF($G$14=13,S200,IF($G$14=14,T200,IF($G$14=15,U200,IF($G$14=16,V200,IF($G$14=17,W200,IF($G$14=18,X200,IF($G$14=19,Y200,IF($G$14=20,Z200,IF($G$14=21,AA200,IF($G$14=22,AB200,IF($G$14=23,AC200,AD200)))))))))))))))))))))))</f>
        <v>0</v>
      </c>
      <c r="G200" s="18">
        <v>0</v>
      </c>
      <c r="H200" s="19">
        <v>0</v>
      </c>
      <c r="I200" s="19">
        <v>-5</v>
      </c>
      <c r="J200" s="19">
        <v>-10</v>
      </c>
      <c r="K200" s="20">
        <v>-10</v>
      </c>
      <c r="L200" s="35">
        <v>-10</v>
      </c>
      <c r="M200" s="35">
        <v>-10</v>
      </c>
      <c r="N200" s="35">
        <v>-10</v>
      </c>
      <c r="O200" s="35">
        <v>-10</v>
      </c>
      <c r="P200" s="21">
        <v>10</v>
      </c>
      <c r="Q200" s="36">
        <v>10</v>
      </c>
      <c r="R200" s="36">
        <v>0</v>
      </c>
      <c r="S200" s="21">
        <v>0</v>
      </c>
      <c r="T200" s="21">
        <v>0</v>
      </c>
      <c r="U200" s="21">
        <v>0</v>
      </c>
      <c r="V200" s="36">
        <v>0</v>
      </c>
      <c r="W200" s="22">
        <v>10</v>
      </c>
      <c r="X200" s="37">
        <v>0</v>
      </c>
      <c r="Y200" s="22">
        <v>0</v>
      </c>
      <c r="Z200" s="22">
        <v>0</v>
      </c>
      <c r="AA200" s="22">
        <v>0</v>
      </c>
      <c r="AB200" s="37">
        <v>0</v>
      </c>
      <c r="AC200" s="33">
        <v>-10</v>
      </c>
      <c r="AD200" s="134">
        <v>0</v>
      </c>
      <c r="AE200" s="23">
        <f>F200</f>
        <v>0</v>
      </c>
      <c r="AF200" s="80"/>
      <c r="AG200" s="36"/>
    </row>
    <row r="201" spans="1:33" x14ac:dyDescent="0.5">
      <c r="F201" s="3"/>
      <c r="G201" s="33"/>
      <c r="H201" s="34"/>
      <c r="I201" s="34"/>
      <c r="J201" s="34"/>
      <c r="K201" s="35"/>
      <c r="L201" s="35"/>
      <c r="M201" s="35"/>
      <c r="N201" s="35"/>
      <c r="O201" s="35"/>
      <c r="P201" s="36"/>
      <c r="Q201" s="36"/>
      <c r="R201" s="36"/>
      <c r="S201" s="36"/>
      <c r="T201" s="36"/>
      <c r="U201" s="36"/>
      <c r="V201" s="36"/>
      <c r="W201" s="37"/>
      <c r="X201" s="37"/>
      <c r="Y201" s="37"/>
      <c r="Z201" s="37"/>
      <c r="AA201" s="37"/>
      <c r="AB201" s="37"/>
      <c r="AC201" s="33"/>
      <c r="AD201" s="134"/>
      <c r="AE201" s="38"/>
      <c r="AF201" s="80"/>
      <c r="AG201" s="36"/>
    </row>
    <row r="202" spans="1:33" ht="18" x14ac:dyDescent="0.6">
      <c r="C202" s="6"/>
      <c r="D202" s="6"/>
      <c r="E202" s="6"/>
      <c r="F202" s="31"/>
      <c r="G202" s="24"/>
      <c r="H202" s="24"/>
      <c r="I202" s="24"/>
      <c r="J202" s="24"/>
      <c r="K202" s="24"/>
      <c r="L202" s="24"/>
      <c r="M202" s="24"/>
      <c r="N202" s="24"/>
      <c r="O202" s="24"/>
      <c r="P202" s="24"/>
      <c r="Q202" s="24"/>
      <c r="R202" s="24"/>
      <c r="S202" s="24"/>
      <c r="T202" s="24"/>
      <c r="U202" s="24"/>
      <c r="V202" s="24"/>
      <c r="W202" s="25"/>
      <c r="X202" s="25"/>
      <c r="Y202" s="25"/>
      <c r="Z202" s="25"/>
      <c r="AA202" s="25" t="s">
        <v>15</v>
      </c>
      <c r="AB202" s="25"/>
      <c r="AC202" s="25"/>
      <c r="AD202" s="25"/>
      <c r="AE202" s="26">
        <f>SUM(AE59:AE200)</f>
        <v>40</v>
      </c>
    </row>
    <row r="204" spans="1:33" x14ac:dyDescent="0.5">
      <c r="G204" s="27" t="s">
        <v>19</v>
      </c>
      <c r="H204" s="27"/>
      <c r="I204" s="27"/>
      <c r="J204" s="27"/>
      <c r="K204" s="27"/>
      <c r="L204" s="27"/>
      <c r="M204" s="27"/>
      <c r="N204" s="27"/>
      <c r="O204" s="27"/>
      <c r="P204" s="28"/>
      <c r="Q204" s="112"/>
      <c r="R204" s="112"/>
      <c r="S204" s="28"/>
      <c r="T204" s="28"/>
      <c r="U204" s="28"/>
      <c r="V204" s="60"/>
      <c r="W204" s="28"/>
      <c r="X204" s="40"/>
      <c r="Y204" s="28"/>
      <c r="Z204" s="28"/>
      <c r="AA204" s="28" t="s">
        <v>21</v>
      </c>
      <c r="AB204" s="128"/>
      <c r="AC204" s="129"/>
      <c r="AD204" s="129"/>
      <c r="AE204" s="28" t="s">
        <v>22</v>
      </c>
    </row>
    <row r="205" spans="1:33" x14ac:dyDescent="0.5">
      <c r="G205" s="88" t="s">
        <v>122</v>
      </c>
      <c r="H205" s="89"/>
      <c r="I205" s="89"/>
      <c r="J205" s="89"/>
      <c r="K205" s="89"/>
      <c r="L205" s="89"/>
      <c r="M205" s="89"/>
      <c r="N205" s="89"/>
      <c r="O205" s="89"/>
      <c r="P205" s="89"/>
      <c r="Q205" s="89"/>
      <c r="R205" s="89"/>
      <c r="S205" s="90"/>
      <c r="T205" s="63"/>
      <c r="U205" s="63"/>
      <c r="V205" s="63"/>
      <c r="W205" s="39"/>
      <c r="X205" s="39"/>
      <c r="Y205" s="39"/>
      <c r="Z205" s="39"/>
      <c r="AA205" s="39">
        <v>0</v>
      </c>
      <c r="AB205" s="39"/>
      <c r="AC205" s="39"/>
      <c r="AD205" s="39"/>
      <c r="AE205" s="29">
        <v>275</v>
      </c>
    </row>
    <row r="206" spans="1:33" x14ac:dyDescent="0.5">
      <c r="G206" s="88" t="s">
        <v>123</v>
      </c>
      <c r="H206" s="89"/>
      <c r="I206" s="89"/>
      <c r="J206" s="89"/>
      <c r="K206" s="89"/>
      <c r="L206" s="89"/>
      <c r="M206" s="89"/>
      <c r="N206" s="89"/>
      <c r="O206" s="89"/>
      <c r="P206" s="89"/>
      <c r="Q206" s="89"/>
      <c r="R206" s="89"/>
      <c r="S206" s="90"/>
      <c r="T206" s="63"/>
      <c r="U206" s="63"/>
      <c r="V206" s="63"/>
      <c r="W206" s="39"/>
      <c r="X206" s="39"/>
      <c r="Y206" s="39"/>
      <c r="Z206" s="39"/>
      <c r="AA206" s="39">
        <v>276</v>
      </c>
      <c r="AB206" s="39"/>
      <c r="AC206" s="39"/>
      <c r="AD206" s="39"/>
      <c r="AE206" s="29">
        <v>450</v>
      </c>
    </row>
    <row r="207" spans="1:33" x14ac:dyDescent="0.5">
      <c r="G207" s="88" t="s">
        <v>111</v>
      </c>
      <c r="H207" s="89"/>
      <c r="I207" s="89"/>
      <c r="J207" s="89"/>
      <c r="K207" s="89"/>
      <c r="L207" s="89"/>
      <c r="M207" s="89"/>
      <c r="N207" s="89"/>
      <c r="O207" s="89"/>
      <c r="P207" s="89"/>
      <c r="Q207" s="89"/>
      <c r="R207" s="89"/>
      <c r="S207" s="90"/>
      <c r="T207" s="63"/>
      <c r="U207" s="63"/>
      <c r="V207" s="63"/>
      <c r="W207" s="39"/>
      <c r="X207" s="39"/>
      <c r="Y207" s="39"/>
      <c r="Z207" s="39"/>
      <c r="AA207" s="39">
        <v>451</v>
      </c>
      <c r="AB207" s="39"/>
      <c r="AC207" s="39"/>
      <c r="AD207" s="39"/>
      <c r="AE207" s="29">
        <v>600</v>
      </c>
    </row>
    <row r="208" spans="1:33" x14ac:dyDescent="0.5">
      <c r="G208" s="88" t="s">
        <v>149</v>
      </c>
      <c r="H208" s="89"/>
      <c r="I208" s="89"/>
      <c r="J208" s="89"/>
      <c r="K208" s="89"/>
      <c r="L208" s="89"/>
      <c r="M208" s="89"/>
      <c r="N208" s="89"/>
      <c r="O208" s="89"/>
      <c r="P208" s="89"/>
      <c r="Q208" s="89"/>
      <c r="R208" s="89"/>
      <c r="S208" s="90"/>
      <c r="T208" s="63"/>
      <c r="U208" s="63"/>
      <c r="V208" s="63"/>
      <c r="W208" s="39"/>
      <c r="X208" s="39"/>
      <c r="Y208" s="39"/>
      <c r="Z208" s="39"/>
      <c r="AA208" s="39">
        <v>601</v>
      </c>
      <c r="AB208" s="39"/>
      <c r="AC208" s="39"/>
      <c r="AD208" s="39"/>
      <c r="AE208" s="29">
        <v>9999</v>
      </c>
    </row>
    <row r="209" spans="7:31" hidden="1" x14ac:dyDescent="0.5">
      <c r="G209" s="88" t="s">
        <v>20</v>
      </c>
      <c r="H209" s="89"/>
      <c r="I209" s="89"/>
      <c r="J209" s="89"/>
      <c r="K209" s="89"/>
      <c r="L209" s="89"/>
      <c r="M209" s="89"/>
      <c r="N209" s="89"/>
      <c r="O209" s="89"/>
      <c r="P209" s="89"/>
      <c r="Q209" s="89"/>
      <c r="R209" s="89"/>
      <c r="S209" s="90"/>
      <c r="T209" s="63"/>
      <c r="U209" s="63"/>
      <c r="V209" s="63"/>
      <c r="W209" s="39"/>
      <c r="X209" s="39"/>
      <c r="Y209" s="39"/>
      <c r="Z209" s="39"/>
      <c r="AA209" s="39">
        <v>10000</v>
      </c>
      <c r="AB209" s="39"/>
      <c r="AC209" s="39"/>
      <c r="AD209" s="39"/>
      <c r="AE209" s="29">
        <v>10000</v>
      </c>
    </row>
  </sheetData>
  <sheetProtection algorithmName="SHA-512" hashValue="Kw4sovVcGaE78DOgy1ahLGzQXHEAukBYEM3su3a8f40zl7i5M8ij1Hiljz9odhj7DXot9sFJr+aa9bq+msKuKw==" saltValue="N8hoV0oywSQLDkXYHy8bbA==" spinCount="100000" sheet="1" objects="1" scenarios="1"/>
  <protectedRanges>
    <protectedRange sqref="B3:F5" name="Range1"/>
  </protectedRanges>
  <mergeCells count="41">
    <mergeCell ref="C185:D185"/>
    <mergeCell ref="E151:E159"/>
    <mergeCell ref="E78:E81"/>
    <mergeCell ref="E84:E89"/>
    <mergeCell ref="E93:E97"/>
    <mergeCell ref="C183:D183"/>
    <mergeCell ref="C175:D175"/>
    <mergeCell ref="C177:D177"/>
    <mergeCell ref="E106:E108"/>
    <mergeCell ref="C179:D179"/>
    <mergeCell ref="E193:E198"/>
    <mergeCell ref="E101:E103"/>
    <mergeCell ref="E112:E117"/>
    <mergeCell ref="E120:E122"/>
    <mergeCell ref="E125:E129"/>
    <mergeCell ref="E132:E133"/>
    <mergeCell ref="E138:E139"/>
    <mergeCell ref="E142:E143"/>
    <mergeCell ref="C64:D64"/>
    <mergeCell ref="E62:E63"/>
    <mergeCell ref="B11:F11"/>
    <mergeCell ref="B7:F8"/>
    <mergeCell ref="A3:A5"/>
    <mergeCell ref="D13:F13"/>
    <mergeCell ref="B3:F3"/>
    <mergeCell ref="B5:F5"/>
    <mergeCell ref="B4:F4"/>
    <mergeCell ref="A6:A10"/>
    <mergeCell ref="B6:F6"/>
    <mergeCell ref="E67:E69"/>
    <mergeCell ref="E73:E75"/>
    <mergeCell ref="E146:E148"/>
    <mergeCell ref="C168:D168"/>
    <mergeCell ref="C170:D170"/>
    <mergeCell ref="W57:AA57"/>
    <mergeCell ref="B9:F9"/>
    <mergeCell ref="B10:F10"/>
    <mergeCell ref="G13:H13"/>
    <mergeCell ref="G14:H14"/>
    <mergeCell ref="H57:J57"/>
    <mergeCell ref="P57:V57"/>
  </mergeCells>
  <hyperlinks>
    <hyperlink ref="D141" r:id="rId1" display="Please refer to the tyre class sheet for clarification" xr:uid="{00000000-0004-0000-0000-000000000000}"/>
  </hyperlinks>
  <pageMargins left="0.25" right="0.25" top="0.75" bottom="0.75" header="0.3" footer="0.3"/>
  <pageSetup paperSize="9" scale="8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1</xdr:col>
                    <xdr:colOff>84667</xdr:colOff>
                    <xdr:row>192</xdr:row>
                    <xdr:rowOff>0</xdr:rowOff>
                  </from>
                  <to>
                    <xdr:col>2</xdr:col>
                    <xdr:colOff>182033</xdr:colOff>
                    <xdr:row>193</xdr:row>
                    <xdr:rowOff>29633</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1</xdr:col>
                    <xdr:colOff>84667</xdr:colOff>
                    <xdr:row>192</xdr:row>
                    <xdr:rowOff>0</xdr:rowOff>
                  </from>
                  <to>
                    <xdr:col>2</xdr:col>
                    <xdr:colOff>182033</xdr:colOff>
                    <xdr:row>193</xdr:row>
                    <xdr:rowOff>29633</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1</xdr:col>
                    <xdr:colOff>84667</xdr:colOff>
                    <xdr:row>192</xdr:row>
                    <xdr:rowOff>8467</xdr:rowOff>
                  </from>
                  <to>
                    <xdr:col>2</xdr:col>
                    <xdr:colOff>182033</xdr:colOff>
                    <xdr:row>193</xdr:row>
                    <xdr:rowOff>38100</xdr:rowOff>
                  </to>
                </anchor>
              </controlPr>
            </control>
          </mc:Choice>
        </mc:AlternateContent>
        <mc:AlternateContent xmlns:mc="http://schemas.openxmlformats.org/markup-compatibility/2006">
          <mc:Choice Requires="x14">
            <control shapeId="1078" r:id="rId9" name="Check Box 54">
              <controlPr locked="0" defaultSize="0" autoFill="0" autoLine="0" autoPict="0">
                <anchor moveWithCells="1">
                  <from>
                    <xdr:col>1</xdr:col>
                    <xdr:colOff>84667</xdr:colOff>
                    <xdr:row>193</xdr:row>
                    <xdr:rowOff>8467</xdr:rowOff>
                  </from>
                  <to>
                    <xdr:col>2</xdr:col>
                    <xdr:colOff>182033</xdr:colOff>
                    <xdr:row>194</xdr:row>
                    <xdr:rowOff>38100</xdr:rowOff>
                  </to>
                </anchor>
              </controlPr>
            </control>
          </mc:Choice>
        </mc:AlternateContent>
        <mc:AlternateContent xmlns:mc="http://schemas.openxmlformats.org/markup-compatibility/2006">
          <mc:Choice Requires="x14">
            <control shapeId="1079" r:id="rId10" name="Check Box 55">
              <controlPr locked="0" defaultSize="0" autoFill="0" autoLine="0" autoPict="0">
                <anchor moveWithCells="1">
                  <from>
                    <xdr:col>1</xdr:col>
                    <xdr:colOff>84667</xdr:colOff>
                    <xdr:row>194</xdr:row>
                    <xdr:rowOff>0</xdr:rowOff>
                  </from>
                  <to>
                    <xdr:col>2</xdr:col>
                    <xdr:colOff>182033</xdr:colOff>
                    <xdr:row>195</xdr:row>
                    <xdr:rowOff>29633</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1</xdr:col>
                    <xdr:colOff>84667</xdr:colOff>
                    <xdr:row>194</xdr:row>
                    <xdr:rowOff>8467</xdr:rowOff>
                  </from>
                  <to>
                    <xdr:col>2</xdr:col>
                    <xdr:colOff>182033</xdr:colOff>
                    <xdr:row>195</xdr:row>
                    <xdr:rowOff>38100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1</xdr:col>
                    <xdr:colOff>84667</xdr:colOff>
                    <xdr:row>197</xdr:row>
                    <xdr:rowOff>8467</xdr:rowOff>
                  </from>
                  <to>
                    <xdr:col>2</xdr:col>
                    <xdr:colOff>182033</xdr:colOff>
                    <xdr:row>198</xdr:row>
                    <xdr:rowOff>38100</xdr:rowOff>
                  </to>
                </anchor>
              </controlPr>
            </control>
          </mc:Choice>
        </mc:AlternateContent>
        <mc:AlternateContent xmlns:mc="http://schemas.openxmlformats.org/markup-compatibility/2006">
          <mc:Choice Requires="x14">
            <control shapeId="1267" r:id="rId13" name="Group Box 243">
              <controlPr defaultSize="0" autoFill="0" autoPict="0">
                <anchor moveWithCells="1">
                  <from>
                    <xdr:col>0</xdr:col>
                    <xdr:colOff>275167</xdr:colOff>
                    <xdr:row>65</xdr:row>
                    <xdr:rowOff>0</xdr:rowOff>
                  </from>
                  <to>
                    <xdr:col>5</xdr:col>
                    <xdr:colOff>8467</xdr:colOff>
                    <xdr:row>70</xdr:row>
                    <xdr:rowOff>97367</xdr:rowOff>
                  </to>
                </anchor>
              </controlPr>
            </control>
          </mc:Choice>
        </mc:AlternateContent>
        <mc:AlternateContent xmlns:mc="http://schemas.openxmlformats.org/markup-compatibility/2006">
          <mc:Choice Requires="x14">
            <control shapeId="1304" r:id="rId14" name="Group Box 280">
              <controlPr defaultSize="0" autoFill="0" autoPict="0">
                <anchor moveWithCells="1">
                  <from>
                    <xdr:col>0</xdr:col>
                    <xdr:colOff>275167</xdr:colOff>
                    <xdr:row>71</xdr:row>
                    <xdr:rowOff>0</xdr:rowOff>
                  </from>
                  <to>
                    <xdr:col>5</xdr:col>
                    <xdr:colOff>8467</xdr:colOff>
                    <xdr:row>75</xdr:row>
                    <xdr:rowOff>84667</xdr:rowOff>
                  </to>
                </anchor>
              </controlPr>
            </control>
          </mc:Choice>
        </mc:AlternateContent>
        <mc:AlternateContent xmlns:mc="http://schemas.openxmlformats.org/markup-compatibility/2006">
          <mc:Choice Requires="x14">
            <control shapeId="1305" r:id="rId15" name="Option Button 281">
              <controlPr defaultSize="0" autoFill="0" autoLine="0" autoPict="0">
                <anchor moveWithCells="1">
                  <from>
                    <xdr:col>1</xdr:col>
                    <xdr:colOff>21167</xdr:colOff>
                    <xdr:row>71</xdr:row>
                    <xdr:rowOff>173567</xdr:rowOff>
                  </from>
                  <to>
                    <xdr:col>1</xdr:col>
                    <xdr:colOff>325967</xdr:colOff>
                    <xdr:row>73</xdr:row>
                    <xdr:rowOff>8467</xdr:rowOff>
                  </to>
                </anchor>
              </controlPr>
            </control>
          </mc:Choice>
        </mc:AlternateContent>
        <mc:AlternateContent xmlns:mc="http://schemas.openxmlformats.org/markup-compatibility/2006">
          <mc:Choice Requires="x14">
            <control shapeId="1306" r:id="rId16" name="Option Button 282">
              <controlPr defaultSize="0" autoFill="0" autoLine="0" autoPict="0">
                <anchor moveWithCells="1">
                  <from>
                    <xdr:col>1</xdr:col>
                    <xdr:colOff>21167</xdr:colOff>
                    <xdr:row>72</xdr:row>
                    <xdr:rowOff>173567</xdr:rowOff>
                  </from>
                  <to>
                    <xdr:col>1</xdr:col>
                    <xdr:colOff>325967</xdr:colOff>
                    <xdr:row>74</xdr:row>
                    <xdr:rowOff>8467</xdr:rowOff>
                  </to>
                </anchor>
              </controlPr>
            </control>
          </mc:Choice>
        </mc:AlternateContent>
        <mc:AlternateContent xmlns:mc="http://schemas.openxmlformats.org/markup-compatibility/2006">
          <mc:Choice Requires="x14">
            <control shapeId="1307" r:id="rId17" name="Option Button 283">
              <controlPr defaultSize="0" autoFill="0" autoLine="0" autoPict="0">
                <anchor moveWithCells="1">
                  <from>
                    <xdr:col>1</xdr:col>
                    <xdr:colOff>21167</xdr:colOff>
                    <xdr:row>73</xdr:row>
                    <xdr:rowOff>173567</xdr:rowOff>
                  </from>
                  <to>
                    <xdr:col>1</xdr:col>
                    <xdr:colOff>325967</xdr:colOff>
                    <xdr:row>75</xdr:row>
                    <xdr:rowOff>8467</xdr:rowOff>
                  </to>
                </anchor>
              </controlPr>
            </control>
          </mc:Choice>
        </mc:AlternateContent>
        <mc:AlternateContent xmlns:mc="http://schemas.openxmlformats.org/markup-compatibility/2006">
          <mc:Choice Requires="x14">
            <control shapeId="1480" r:id="rId18" name="Group Box 456">
              <controlPr defaultSize="0" autoFill="0" autoPict="0">
                <anchor moveWithCells="1">
                  <from>
                    <xdr:col>0</xdr:col>
                    <xdr:colOff>275167</xdr:colOff>
                    <xdr:row>75</xdr:row>
                    <xdr:rowOff>135467</xdr:rowOff>
                  </from>
                  <to>
                    <xdr:col>5</xdr:col>
                    <xdr:colOff>8467</xdr:colOff>
                    <xdr:row>81</xdr:row>
                    <xdr:rowOff>105833</xdr:rowOff>
                  </to>
                </anchor>
              </controlPr>
            </control>
          </mc:Choice>
        </mc:AlternateContent>
        <mc:AlternateContent xmlns:mc="http://schemas.openxmlformats.org/markup-compatibility/2006">
          <mc:Choice Requires="x14">
            <control shapeId="1481" r:id="rId19" name="Option Button 457">
              <controlPr defaultSize="0" autoFill="0" autoLine="0" autoPict="0">
                <anchor moveWithCells="1">
                  <from>
                    <xdr:col>1</xdr:col>
                    <xdr:colOff>21167</xdr:colOff>
                    <xdr:row>77</xdr:row>
                    <xdr:rowOff>0</xdr:rowOff>
                  </from>
                  <to>
                    <xdr:col>1</xdr:col>
                    <xdr:colOff>325967</xdr:colOff>
                    <xdr:row>78</xdr:row>
                    <xdr:rowOff>21167</xdr:rowOff>
                  </to>
                </anchor>
              </controlPr>
            </control>
          </mc:Choice>
        </mc:AlternateContent>
        <mc:AlternateContent xmlns:mc="http://schemas.openxmlformats.org/markup-compatibility/2006">
          <mc:Choice Requires="x14">
            <control shapeId="1482" r:id="rId20" name="Option Button 458">
              <controlPr defaultSize="0" autoFill="0" autoLine="0" autoPict="0">
                <anchor moveWithCells="1">
                  <from>
                    <xdr:col>1</xdr:col>
                    <xdr:colOff>21167</xdr:colOff>
                    <xdr:row>78</xdr:row>
                    <xdr:rowOff>0</xdr:rowOff>
                  </from>
                  <to>
                    <xdr:col>1</xdr:col>
                    <xdr:colOff>325967</xdr:colOff>
                    <xdr:row>79</xdr:row>
                    <xdr:rowOff>21167</xdr:rowOff>
                  </to>
                </anchor>
              </controlPr>
            </control>
          </mc:Choice>
        </mc:AlternateContent>
        <mc:AlternateContent xmlns:mc="http://schemas.openxmlformats.org/markup-compatibility/2006">
          <mc:Choice Requires="x14">
            <control shapeId="1483" r:id="rId21" name="Option Button 459">
              <controlPr defaultSize="0" autoFill="0" autoLine="0" autoPict="0">
                <anchor moveWithCells="1">
                  <from>
                    <xdr:col>1</xdr:col>
                    <xdr:colOff>21167</xdr:colOff>
                    <xdr:row>79</xdr:row>
                    <xdr:rowOff>0</xdr:rowOff>
                  </from>
                  <to>
                    <xdr:col>1</xdr:col>
                    <xdr:colOff>325967</xdr:colOff>
                    <xdr:row>80</xdr:row>
                    <xdr:rowOff>21167</xdr:rowOff>
                  </to>
                </anchor>
              </controlPr>
            </control>
          </mc:Choice>
        </mc:AlternateContent>
        <mc:AlternateContent xmlns:mc="http://schemas.openxmlformats.org/markup-compatibility/2006">
          <mc:Choice Requires="x14">
            <control shapeId="1484" r:id="rId22" name="Option Button 460">
              <controlPr defaultSize="0" autoFill="0" autoLine="0" autoPict="0">
                <anchor moveWithCells="1">
                  <from>
                    <xdr:col>1</xdr:col>
                    <xdr:colOff>21167</xdr:colOff>
                    <xdr:row>80</xdr:row>
                    <xdr:rowOff>0</xdr:rowOff>
                  </from>
                  <to>
                    <xdr:col>1</xdr:col>
                    <xdr:colOff>325967</xdr:colOff>
                    <xdr:row>81</xdr:row>
                    <xdr:rowOff>21167</xdr:rowOff>
                  </to>
                </anchor>
              </controlPr>
            </control>
          </mc:Choice>
        </mc:AlternateContent>
        <mc:AlternateContent xmlns:mc="http://schemas.openxmlformats.org/markup-compatibility/2006">
          <mc:Choice Requires="x14">
            <control shapeId="1514" r:id="rId23" name="Group Box 490">
              <controlPr defaultSize="0" autoFill="0" autoPict="0">
                <anchor moveWithCells="1">
                  <from>
                    <xdr:col>0</xdr:col>
                    <xdr:colOff>275167</xdr:colOff>
                    <xdr:row>81</xdr:row>
                    <xdr:rowOff>173567</xdr:rowOff>
                  </from>
                  <to>
                    <xdr:col>5</xdr:col>
                    <xdr:colOff>0</xdr:colOff>
                    <xdr:row>90</xdr:row>
                    <xdr:rowOff>76200</xdr:rowOff>
                  </to>
                </anchor>
              </controlPr>
            </control>
          </mc:Choice>
        </mc:AlternateContent>
        <mc:AlternateContent xmlns:mc="http://schemas.openxmlformats.org/markup-compatibility/2006">
          <mc:Choice Requires="x14">
            <control shapeId="1515" r:id="rId24" name="Option Button 491">
              <controlPr defaultSize="0" autoFill="0" autoLine="0" autoPict="0">
                <anchor moveWithCells="1">
                  <from>
                    <xdr:col>1</xdr:col>
                    <xdr:colOff>21167</xdr:colOff>
                    <xdr:row>83</xdr:row>
                    <xdr:rowOff>0</xdr:rowOff>
                  </from>
                  <to>
                    <xdr:col>1</xdr:col>
                    <xdr:colOff>325967</xdr:colOff>
                    <xdr:row>84</xdr:row>
                    <xdr:rowOff>21167</xdr:rowOff>
                  </to>
                </anchor>
              </controlPr>
            </control>
          </mc:Choice>
        </mc:AlternateContent>
        <mc:AlternateContent xmlns:mc="http://schemas.openxmlformats.org/markup-compatibility/2006">
          <mc:Choice Requires="x14">
            <control shapeId="1516" r:id="rId25" name="Option Button 492">
              <controlPr defaultSize="0" autoFill="0" autoLine="0" autoPict="0">
                <anchor moveWithCells="1">
                  <from>
                    <xdr:col>1</xdr:col>
                    <xdr:colOff>21167</xdr:colOff>
                    <xdr:row>84</xdr:row>
                    <xdr:rowOff>0</xdr:rowOff>
                  </from>
                  <to>
                    <xdr:col>1</xdr:col>
                    <xdr:colOff>325967</xdr:colOff>
                    <xdr:row>85</xdr:row>
                    <xdr:rowOff>21167</xdr:rowOff>
                  </to>
                </anchor>
              </controlPr>
            </control>
          </mc:Choice>
        </mc:AlternateContent>
        <mc:AlternateContent xmlns:mc="http://schemas.openxmlformats.org/markup-compatibility/2006">
          <mc:Choice Requires="x14">
            <control shapeId="1585" r:id="rId26" name="Group Box 561">
              <controlPr defaultSize="0" autoFill="0" autoPict="0">
                <anchor moveWithCells="1">
                  <from>
                    <xdr:col>0</xdr:col>
                    <xdr:colOff>275167</xdr:colOff>
                    <xdr:row>90</xdr:row>
                    <xdr:rowOff>173567</xdr:rowOff>
                  </from>
                  <to>
                    <xdr:col>5</xdr:col>
                    <xdr:colOff>8467</xdr:colOff>
                    <xdr:row>97</xdr:row>
                    <xdr:rowOff>55033</xdr:rowOff>
                  </to>
                </anchor>
              </controlPr>
            </control>
          </mc:Choice>
        </mc:AlternateContent>
        <mc:AlternateContent xmlns:mc="http://schemas.openxmlformats.org/markup-compatibility/2006">
          <mc:Choice Requires="x14">
            <control shapeId="1594" r:id="rId27" name="Group Box 570">
              <controlPr defaultSize="0" autoFill="0" autoPict="0">
                <anchor moveWithCells="1">
                  <from>
                    <xdr:col>0</xdr:col>
                    <xdr:colOff>275167</xdr:colOff>
                    <xdr:row>97</xdr:row>
                    <xdr:rowOff>160867</xdr:rowOff>
                  </from>
                  <to>
                    <xdr:col>5</xdr:col>
                    <xdr:colOff>8467</xdr:colOff>
                    <xdr:row>109</xdr:row>
                    <xdr:rowOff>76200</xdr:rowOff>
                  </to>
                </anchor>
              </controlPr>
            </control>
          </mc:Choice>
        </mc:AlternateContent>
        <mc:AlternateContent xmlns:mc="http://schemas.openxmlformats.org/markup-compatibility/2006">
          <mc:Choice Requires="x14">
            <control shapeId="1606" r:id="rId28" name="Group Box 582">
              <controlPr defaultSize="0" autoFill="0" autoPict="0">
                <anchor moveWithCells="1">
                  <from>
                    <xdr:col>0</xdr:col>
                    <xdr:colOff>275167</xdr:colOff>
                    <xdr:row>109</xdr:row>
                    <xdr:rowOff>160867</xdr:rowOff>
                  </from>
                  <to>
                    <xdr:col>5</xdr:col>
                    <xdr:colOff>8467</xdr:colOff>
                    <xdr:row>117</xdr:row>
                    <xdr:rowOff>29633</xdr:rowOff>
                  </to>
                </anchor>
              </controlPr>
            </control>
          </mc:Choice>
        </mc:AlternateContent>
        <mc:AlternateContent xmlns:mc="http://schemas.openxmlformats.org/markup-compatibility/2006">
          <mc:Choice Requires="x14">
            <control shapeId="1607" r:id="rId29" name="Option Button 583">
              <controlPr defaultSize="0" autoFill="0" autoLine="0" autoPict="0">
                <anchor moveWithCells="1">
                  <from>
                    <xdr:col>1</xdr:col>
                    <xdr:colOff>21167</xdr:colOff>
                    <xdr:row>110</xdr:row>
                    <xdr:rowOff>173567</xdr:rowOff>
                  </from>
                  <to>
                    <xdr:col>1</xdr:col>
                    <xdr:colOff>325967</xdr:colOff>
                    <xdr:row>112</xdr:row>
                    <xdr:rowOff>8467</xdr:rowOff>
                  </to>
                </anchor>
              </controlPr>
            </control>
          </mc:Choice>
        </mc:AlternateContent>
        <mc:AlternateContent xmlns:mc="http://schemas.openxmlformats.org/markup-compatibility/2006">
          <mc:Choice Requires="x14">
            <control shapeId="1608" r:id="rId30" name="Option Button 584">
              <controlPr defaultSize="0" autoFill="0" autoLine="0" autoPict="0">
                <anchor moveWithCells="1">
                  <from>
                    <xdr:col>1</xdr:col>
                    <xdr:colOff>21167</xdr:colOff>
                    <xdr:row>111</xdr:row>
                    <xdr:rowOff>173567</xdr:rowOff>
                  </from>
                  <to>
                    <xdr:col>1</xdr:col>
                    <xdr:colOff>325967</xdr:colOff>
                    <xdr:row>113</xdr:row>
                    <xdr:rowOff>8467</xdr:rowOff>
                  </to>
                </anchor>
              </controlPr>
            </control>
          </mc:Choice>
        </mc:AlternateContent>
        <mc:AlternateContent xmlns:mc="http://schemas.openxmlformats.org/markup-compatibility/2006">
          <mc:Choice Requires="x14">
            <control shapeId="1609" r:id="rId31" name="Option Button 585">
              <controlPr defaultSize="0" autoFill="0" autoLine="0" autoPict="0">
                <anchor moveWithCells="1">
                  <from>
                    <xdr:col>1</xdr:col>
                    <xdr:colOff>21167</xdr:colOff>
                    <xdr:row>112</xdr:row>
                    <xdr:rowOff>173567</xdr:rowOff>
                  </from>
                  <to>
                    <xdr:col>1</xdr:col>
                    <xdr:colOff>325967</xdr:colOff>
                    <xdr:row>114</xdr:row>
                    <xdr:rowOff>8467</xdr:rowOff>
                  </to>
                </anchor>
              </controlPr>
            </control>
          </mc:Choice>
        </mc:AlternateContent>
        <mc:AlternateContent xmlns:mc="http://schemas.openxmlformats.org/markup-compatibility/2006">
          <mc:Choice Requires="x14">
            <control shapeId="1610" r:id="rId32" name="Option Button 586">
              <controlPr defaultSize="0" autoFill="0" autoLine="0" autoPict="0">
                <anchor moveWithCells="1">
                  <from>
                    <xdr:col>1</xdr:col>
                    <xdr:colOff>21167</xdr:colOff>
                    <xdr:row>113</xdr:row>
                    <xdr:rowOff>173567</xdr:rowOff>
                  </from>
                  <to>
                    <xdr:col>1</xdr:col>
                    <xdr:colOff>325967</xdr:colOff>
                    <xdr:row>115</xdr:row>
                    <xdr:rowOff>8467</xdr:rowOff>
                  </to>
                </anchor>
              </controlPr>
            </control>
          </mc:Choice>
        </mc:AlternateContent>
        <mc:AlternateContent xmlns:mc="http://schemas.openxmlformats.org/markup-compatibility/2006">
          <mc:Choice Requires="x14">
            <control shapeId="1624" r:id="rId33" name="Group Box 600">
              <controlPr defaultSize="0" autoFill="0" autoPict="0">
                <anchor moveWithCells="1">
                  <from>
                    <xdr:col>0</xdr:col>
                    <xdr:colOff>275167</xdr:colOff>
                    <xdr:row>117</xdr:row>
                    <xdr:rowOff>122767</xdr:rowOff>
                  </from>
                  <to>
                    <xdr:col>5</xdr:col>
                    <xdr:colOff>8467</xdr:colOff>
                    <xdr:row>122</xdr:row>
                    <xdr:rowOff>84667</xdr:rowOff>
                  </to>
                </anchor>
              </controlPr>
            </control>
          </mc:Choice>
        </mc:AlternateContent>
        <mc:AlternateContent xmlns:mc="http://schemas.openxmlformats.org/markup-compatibility/2006">
          <mc:Choice Requires="x14">
            <control shapeId="1625" r:id="rId34" name="Option Button 601">
              <controlPr defaultSize="0" autoFill="0" autoLine="0" autoPict="0">
                <anchor moveWithCells="1">
                  <from>
                    <xdr:col>1</xdr:col>
                    <xdr:colOff>21167</xdr:colOff>
                    <xdr:row>118</xdr:row>
                    <xdr:rowOff>173567</xdr:rowOff>
                  </from>
                  <to>
                    <xdr:col>1</xdr:col>
                    <xdr:colOff>325967</xdr:colOff>
                    <xdr:row>120</xdr:row>
                    <xdr:rowOff>8467</xdr:rowOff>
                  </to>
                </anchor>
              </controlPr>
            </control>
          </mc:Choice>
        </mc:AlternateContent>
        <mc:AlternateContent xmlns:mc="http://schemas.openxmlformats.org/markup-compatibility/2006">
          <mc:Choice Requires="x14">
            <control shapeId="1626" r:id="rId35" name="Option Button 602">
              <controlPr defaultSize="0" autoFill="0" autoLine="0" autoPict="0">
                <anchor moveWithCells="1">
                  <from>
                    <xdr:col>1</xdr:col>
                    <xdr:colOff>21167</xdr:colOff>
                    <xdr:row>119</xdr:row>
                    <xdr:rowOff>173567</xdr:rowOff>
                  </from>
                  <to>
                    <xdr:col>1</xdr:col>
                    <xdr:colOff>325967</xdr:colOff>
                    <xdr:row>121</xdr:row>
                    <xdr:rowOff>8467</xdr:rowOff>
                  </to>
                </anchor>
              </controlPr>
            </control>
          </mc:Choice>
        </mc:AlternateContent>
        <mc:AlternateContent xmlns:mc="http://schemas.openxmlformats.org/markup-compatibility/2006">
          <mc:Choice Requires="x14">
            <control shapeId="1627" r:id="rId36" name="Option Button 603">
              <controlPr defaultSize="0" autoFill="0" autoLine="0" autoPict="0">
                <anchor moveWithCells="1">
                  <from>
                    <xdr:col>1</xdr:col>
                    <xdr:colOff>21167</xdr:colOff>
                    <xdr:row>120</xdr:row>
                    <xdr:rowOff>173567</xdr:rowOff>
                  </from>
                  <to>
                    <xdr:col>1</xdr:col>
                    <xdr:colOff>325967</xdr:colOff>
                    <xdr:row>122</xdr:row>
                    <xdr:rowOff>8467</xdr:rowOff>
                  </to>
                </anchor>
              </controlPr>
            </control>
          </mc:Choice>
        </mc:AlternateContent>
        <mc:AlternateContent xmlns:mc="http://schemas.openxmlformats.org/markup-compatibility/2006">
          <mc:Choice Requires="x14">
            <control shapeId="1636" r:id="rId37" name="Group Box 612">
              <controlPr defaultSize="0" autoFill="0" autoPict="0">
                <anchor moveWithCells="1">
                  <from>
                    <xdr:col>0</xdr:col>
                    <xdr:colOff>275167</xdr:colOff>
                    <xdr:row>122</xdr:row>
                    <xdr:rowOff>122767</xdr:rowOff>
                  </from>
                  <to>
                    <xdr:col>5</xdr:col>
                    <xdr:colOff>8467</xdr:colOff>
                    <xdr:row>129</xdr:row>
                    <xdr:rowOff>76200</xdr:rowOff>
                  </to>
                </anchor>
              </controlPr>
            </control>
          </mc:Choice>
        </mc:AlternateContent>
        <mc:AlternateContent xmlns:mc="http://schemas.openxmlformats.org/markup-compatibility/2006">
          <mc:Choice Requires="x14">
            <control shapeId="1637" r:id="rId38" name="Option Button 613">
              <controlPr defaultSize="0" autoFill="0" autoLine="0" autoPict="0">
                <anchor moveWithCells="1">
                  <from>
                    <xdr:col>1</xdr:col>
                    <xdr:colOff>21167</xdr:colOff>
                    <xdr:row>124</xdr:row>
                    <xdr:rowOff>0</xdr:rowOff>
                  </from>
                  <to>
                    <xdr:col>1</xdr:col>
                    <xdr:colOff>325967</xdr:colOff>
                    <xdr:row>125</xdr:row>
                    <xdr:rowOff>21167</xdr:rowOff>
                  </to>
                </anchor>
              </controlPr>
            </control>
          </mc:Choice>
        </mc:AlternateContent>
        <mc:AlternateContent xmlns:mc="http://schemas.openxmlformats.org/markup-compatibility/2006">
          <mc:Choice Requires="x14">
            <control shapeId="1638" r:id="rId39" name="Option Button 614">
              <controlPr defaultSize="0" autoFill="0" autoLine="0" autoPict="0">
                <anchor moveWithCells="1">
                  <from>
                    <xdr:col>1</xdr:col>
                    <xdr:colOff>21167</xdr:colOff>
                    <xdr:row>125</xdr:row>
                    <xdr:rowOff>0</xdr:rowOff>
                  </from>
                  <to>
                    <xdr:col>1</xdr:col>
                    <xdr:colOff>325967</xdr:colOff>
                    <xdr:row>126</xdr:row>
                    <xdr:rowOff>21167</xdr:rowOff>
                  </to>
                </anchor>
              </controlPr>
            </control>
          </mc:Choice>
        </mc:AlternateContent>
        <mc:AlternateContent xmlns:mc="http://schemas.openxmlformats.org/markup-compatibility/2006">
          <mc:Choice Requires="x14">
            <control shapeId="1639" r:id="rId40" name="Option Button 615">
              <controlPr defaultSize="0" autoFill="0" autoLine="0" autoPict="0">
                <anchor moveWithCells="1">
                  <from>
                    <xdr:col>1</xdr:col>
                    <xdr:colOff>21167</xdr:colOff>
                    <xdr:row>126</xdr:row>
                    <xdr:rowOff>0</xdr:rowOff>
                  </from>
                  <to>
                    <xdr:col>1</xdr:col>
                    <xdr:colOff>325967</xdr:colOff>
                    <xdr:row>127</xdr:row>
                    <xdr:rowOff>21167</xdr:rowOff>
                  </to>
                </anchor>
              </controlPr>
            </control>
          </mc:Choice>
        </mc:AlternateContent>
        <mc:AlternateContent xmlns:mc="http://schemas.openxmlformats.org/markup-compatibility/2006">
          <mc:Choice Requires="x14">
            <control shapeId="1640" r:id="rId41" name="Option Button 616">
              <controlPr defaultSize="0" autoFill="0" autoLine="0" autoPict="0">
                <anchor moveWithCells="1">
                  <from>
                    <xdr:col>1</xdr:col>
                    <xdr:colOff>21167</xdr:colOff>
                    <xdr:row>127</xdr:row>
                    <xdr:rowOff>0</xdr:rowOff>
                  </from>
                  <to>
                    <xdr:col>1</xdr:col>
                    <xdr:colOff>325967</xdr:colOff>
                    <xdr:row>128</xdr:row>
                    <xdr:rowOff>21167</xdr:rowOff>
                  </to>
                </anchor>
              </controlPr>
            </control>
          </mc:Choice>
        </mc:AlternateContent>
        <mc:AlternateContent xmlns:mc="http://schemas.openxmlformats.org/markup-compatibility/2006">
          <mc:Choice Requires="x14">
            <control shapeId="1641" r:id="rId42" name="Option Button 617">
              <controlPr defaultSize="0" autoFill="0" autoLine="0" autoPict="0">
                <anchor moveWithCells="1">
                  <from>
                    <xdr:col>1</xdr:col>
                    <xdr:colOff>21167</xdr:colOff>
                    <xdr:row>128</xdr:row>
                    <xdr:rowOff>0</xdr:rowOff>
                  </from>
                  <to>
                    <xdr:col>1</xdr:col>
                    <xdr:colOff>325967</xdr:colOff>
                    <xdr:row>129</xdr:row>
                    <xdr:rowOff>21167</xdr:rowOff>
                  </to>
                </anchor>
              </controlPr>
            </control>
          </mc:Choice>
        </mc:AlternateContent>
        <mc:AlternateContent xmlns:mc="http://schemas.openxmlformats.org/markup-compatibility/2006">
          <mc:Choice Requires="x14">
            <control shapeId="1655" r:id="rId43" name="Group Box 631">
              <controlPr defaultSize="0" autoFill="0" autoPict="0">
                <anchor moveWithCells="1">
                  <from>
                    <xdr:col>0</xdr:col>
                    <xdr:colOff>275167</xdr:colOff>
                    <xdr:row>129</xdr:row>
                    <xdr:rowOff>122767</xdr:rowOff>
                  </from>
                  <to>
                    <xdr:col>5</xdr:col>
                    <xdr:colOff>8467</xdr:colOff>
                    <xdr:row>135</xdr:row>
                    <xdr:rowOff>46567</xdr:rowOff>
                  </to>
                </anchor>
              </controlPr>
            </control>
          </mc:Choice>
        </mc:AlternateContent>
        <mc:AlternateContent xmlns:mc="http://schemas.openxmlformats.org/markup-compatibility/2006">
          <mc:Choice Requires="x14">
            <control shapeId="1665" r:id="rId44" name="Group Box 641">
              <controlPr defaultSize="0" autoFill="0" autoPict="0">
                <anchor moveWithCells="1">
                  <from>
                    <xdr:col>0</xdr:col>
                    <xdr:colOff>275167</xdr:colOff>
                    <xdr:row>135</xdr:row>
                    <xdr:rowOff>122767</xdr:rowOff>
                  </from>
                  <to>
                    <xdr:col>5</xdr:col>
                    <xdr:colOff>8467</xdr:colOff>
                    <xdr:row>139</xdr:row>
                    <xdr:rowOff>8467</xdr:rowOff>
                  </to>
                </anchor>
              </controlPr>
            </control>
          </mc:Choice>
        </mc:AlternateContent>
        <mc:AlternateContent xmlns:mc="http://schemas.openxmlformats.org/markup-compatibility/2006">
          <mc:Choice Requires="x14">
            <control shapeId="1666" r:id="rId45" name="Option Button 642">
              <controlPr defaultSize="0" autoFill="0" autoLine="0" autoPict="0">
                <anchor moveWithCells="1">
                  <from>
                    <xdr:col>1</xdr:col>
                    <xdr:colOff>21167</xdr:colOff>
                    <xdr:row>136</xdr:row>
                    <xdr:rowOff>173567</xdr:rowOff>
                  </from>
                  <to>
                    <xdr:col>1</xdr:col>
                    <xdr:colOff>325967</xdr:colOff>
                    <xdr:row>138</xdr:row>
                    <xdr:rowOff>8467</xdr:rowOff>
                  </to>
                </anchor>
              </controlPr>
            </control>
          </mc:Choice>
        </mc:AlternateContent>
        <mc:AlternateContent xmlns:mc="http://schemas.openxmlformats.org/markup-compatibility/2006">
          <mc:Choice Requires="x14">
            <control shapeId="1667" r:id="rId46" name="Option Button 643">
              <controlPr defaultSize="0" autoFill="0" autoLine="0" autoPict="0">
                <anchor moveWithCells="1">
                  <from>
                    <xdr:col>1</xdr:col>
                    <xdr:colOff>21167</xdr:colOff>
                    <xdr:row>137</xdr:row>
                    <xdr:rowOff>173567</xdr:rowOff>
                  </from>
                  <to>
                    <xdr:col>1</xdr:col>
                    <xdr:colOff>325967</xdr:colOff>
                    <xdr:row>139</xdr:row>
                    <xdr:rowOff>8467</xdr:rowOff>
                  </to>
                </anchor>
              </controlPr>
            </control>
          </mc:Choice>
        </mc:AlternateContent>
        <mc:AlternateContent xmlns:mc="http://schemas.openxmlformats.org/markup-compatibility/2006">
          <mc:Choice Requires="x14">
            <control shapeId="1671" r:id="rId47" name="Group Box 647">
              <controlPr defaultSize="0" autoFill="0" autoPict="0">
                <anchor moveWithCells="1">
                  <from>
                    <xdr:col>0</xdr:col>
                    <xdr:colOff>275167</xdr:colOff>
                    <xdr:row>139</xdr:row>
                    <xdr:rowOff>122767</xdr:rowOff>
                  </from>
                  <to>
                    <xdr:col>5</xdr:col>
                    <xdr:colOff>8467</xdr:colOff>
                    <xdr:row>143</xdr:row>
                    <xdr:rowOff>135467</xdr:rowOff>
                  </to>
                </anchor>
              </controlPr>
            </control>
          </mc:Choice>
        </mc:AlternateContent>
        <mc:AlternateContent xmlns:mc="http://schemas.openxmlformats.org/markup-compatibility/2006">
          <mc:Choice Requires="x14">
            <control shapeId="1672" r:id="rId48" name="Option Button 648">
              <controlPr defaultSize="0" autoFill="0" autoLine="0" autoPict="0">
                <anchor moveWithCells="1">
                  <from>
                    <xdr:col>1</xdr:col>
                    <xdr:colOff>21167</xdr:colOff>
                    <xdr:row>140</xdr:row>
                    <xdr:rowOff>173567</xdr:rowOff>
                  </from>
                  <to>
                    <xdr:col>1</xdr:col>
                    <xdr:colOff>325967</xdr:colOff>
                    <xdr:row>142</xdr:row>
                    <xdr:rowOff>8467</xdr:rowOff>
                  </to>
                </anchor>
              </controlPr>
            </control>
          </mc:Choice>
        </mc:AlternateContent>
        <mc:AlternateContent xmlns:mc="http://schemas.openxmlformats.org/markup-compatibility/2006">
          <mc:Choice Requires="x14">
            <control shapeId="1673" r:id="rId49" name="Option Button 649">
              <controlPr defaultSize="0" autoFill="0" autoLine="0" autoPict="0">
                <anchor moveWithCells="1">
                  <from>
                    <xdr:col>1</xdr:col>
                    <xdr:colOff>21167</xdr:colOff>
                    <xdr:row>141</xdr:row>
                    <xdr:rowOff>173567</xdr:rowOff>
                  </from>
                  <to>
                    <xdr:col>1</xdr:col>
                    <xdr:colOff>325967</xdr:colOff>
                    <xdr:row>143</xdr:row>
                    <xdr:rowOff>8467</xdr:rowOff>
                  </to>
                </anchor>
              </controlPr>
            </control>
          </mc:Choice>
        </mc:AlternateContent>
        <mc:AlternateContent xmlns:mc="http://schemas.openxmlformats.org/markup-compatibility/2006">
          <mc:Choice Requires="x14">
            <control shapeId="1678" r:id="rId50" name="Group Box 654">
              <controlPr defaultSize="0" autoFill="0" autoPict="0">
                <anchor moveWithCells="1">
                  <from>
                    <xdr:col>0</xdr:col>
                    <xdr:colOff>275167</xdr:colOff>
                    <xdr:row>148</xdr:row>
                    <xdr:rowOff>143933</xdr:rowOff>
                  </from>
                  <to>
                    <xdr:col>5</xdr:col>
                    <xdr:colOff>8467</xdr:colOff>
                    <xdr:row>160</xdr:row>
                    <xdr:rowOff>0</xdr:rowOff>
                  </to>
                </anchor>
              </controlPr>
            </control>
          </mc:Choice>
        </mc:AlternateContent>
        <mc:AlternateContent xmlns:mc="http://schemas.openxmlformats.org/markup-compatibility/2006">
          <mc:Choice Requires="x14">
            <control shapeId="1693" r:id="rId51" name="Check Box 669">
              <controlPr locked="0" defaultSize="0" autoFill="0" autoLine="0" autoPict="0">
                <anchor moveWithCells="1">
                  <from>
                    <xdr:col>1</xdr:col>
                    <xdr:colOff>84667</xdr:colOff>
                    <xdr:row>196</xdr:row>
                    <xdr:rowOff>8467</xdr:rowOff>
                  </from>
                  <to>
                    <xdr:col>2</xdr:col>
                    <xdr:colOff>182033</xdr:colOff>
                    <xdr:row>197</xdr:row>
                    <xdr:rowOff>38100</xdr:rowOff>
                  </to>
                </anchor>
              </controlPr>
            </control>
          </mc:Choice>
        </mc:AlternateContent>
        <mc:AlternateContent xmlns:mc="http://schemas.openxmlformats.org/markup-compatibility/2006">
          <mc:Choice Requires="x14">
            <control shapeId="1694" r:id="rId52" name="Group Box 670">
              <controlPr defaultSize="0" autoFill="0" autoPict="0">
                <anchor moveWithCells="1">
                  <from>
                    <xdr:col>0</xdr:col>
                    <xdr:colOff>275167</xdr:colOff>
                    <xdr:row>190</xdr:row>
                    <xdr:rowOff>152400</xdr:rowOff>
                  </from>
                  <to>
                    <xdr:col>5</xdr:col>
                    <xdr:colOff>8467</xdr:colOff>
                    <xdr:row>198</xdr:row>
                    <xdr:rowOff>105833</xdr:rowOff>
                  </to>
                </anchor>
              </controlPr>
            </control>
          </mc:Choice>
        </mc:AlternateContent>
        <mc:AlternateContent xmlns:mc="http://schemas.openxmlformats.org/markup-compatibility/2006">
          <mc:Choice Requires="x14">
            <control shapeId="1695" r:id="rId53" name="Check Box 671">
              <controlPr locked="0" defaultSize="0" autoFill="0" autoLine="0" autoPict="0">
                <anchor moveWithCells="1">
                  <from>
                    <xdr:col>1</xdr:col>
                    <xdr:colOff>84667</xdr:colOff>
                    <xdr:row>150</xdr:row>
                    <xdr:rowOff>0</xdr:rowOff>
                  </from>
                  <to>
                    <xdr:col>2</xdr:col>
                    <xdr:colOff>182033</xdr:colOff>
                    <xdr:row>151</xdr:row>
                    <xdr:rowOff>29633</xdr:rowOff>
                  </to>
                </anchor>
              </controlPr>
            </control>
          </mc:Choice>
        </mc:AlternateContent>
        <mc:AlternateContent xmlns:mc="http://schemas.openxmlformats.org/markup-compatibility/2006">
          <mc:Choice Requires="x14">
            <control shapeId="1696" r:id="rId54" name="Check Box 672">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697" r:id="rId55" name="Check Box 673">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698" r:id="rId56" name="Check Box 674">
              <controlPr locked="0" defaultSize="0" autoFill="0" autoLine="0" autoPict="0">
                <anchor moveWithCells="1">
                  <from>
                    <xdr:col>1</xdr:col>
                    <xdr:colOff>84667</xdr:colOff>
                    <xdr:row>159</xdr:row>
                    <xdr:rowOff>0</xdr:rowOff>
                  </from>
                  <to>
                    <xdr:col>2</xdr:col>
                    <xdr:colOff>182033</xdr:colOff>
                    <xdr:row>160</xdr:row>
                    <xdr:rowOff>21167</xdr:rowOff>
                  </to>
                </anchor>
              </controlPr>
            </control>
          </mc:Choice>
        </mc:AlternateContent>
        <mc:AlternateContent xmlns:mc="http://schemas.openxmlformats.org/markup-compatibility/2006">
          <mc:Choice Requires="x14">
            <control shapeId="1699" r:id="rId57" name="Check Box 675">
              <controlPr locked="0" defaultSize="0" autoFill="0" autoLine="0" autoPict="0">
                <anchor moveWithCells="1">
                  <from>
                    <xdr:col>1</xdr:col>
                    <xdr:colOff>84667</xdr:colOff>
                    <xdr:row>151</xdr:row>
                    <xdr:rowOff>0</xdr:rowOff>
                  </from>
                  <to>
                    <xdr:col>2</xdr:col>
                    <xdr:colOff>182033</xdr:colOff>
                    <xdr:row>152</xdr:row>
                    <xdr:rowOff>29633</xdr:rowOff>
                  </to>
                </anchor>
              </controlPr>
            </control>
          </mc:Choice>
        </mc:AlternateContent>
        <mc:AlternateContent xmlns:mc="http://schemas.openxmlformats.org/markup-compatibility/2006">
          <mc:Choice Requires="x14">
            <control shapeId="1700" r:id="rId58" name="Check Box 676">
              <controlPr locked="0" defaultSize="0" autoFill="0" autoLine="0" autoPict="0">
                <anchor moveWithCells="1">
                  <from>
                    <xdr:col>1</xdr:col>
                    <xdr:colOff>84667</xdr:colOff>
                    <xdr:row>151</xdr:row>
                    <xdr:rowOff>0</xdr:rowOff>
                  </from>
                  <to>
                    <xdr:col>2</xdr:col>
                    <xdr:colOff>182033</xdr:colOff>
                    <xdr:row>152</xdr:row>
                    <xdr:rowOff>29633</xdr:rowOff>
                  </to>
                </anchor>
              </controlPr>
            </control>
          </mc:Choice>
        </mc:AlternateContent>
        <mc:AlternateContent xmlns:mc="http://schemas.openxmlformats.org/markup-compatibility/2006">
          <mc:Choice Requires="x14">
            <control shapeId="1729" r:id="rId59" name="Check Box 705">
              <controlPr locked="0" defaultSize="0" autoFill="0" autoLine="0" autoPict="0">
                <anchor moveWithCells="1">
                  <from>
                    <xdr:col>1</xdr:col>
                    <xdr:colOff>84667</xdr:colOff>
                    <xdr:row>197</xdr:row>
                    <xdr:rowOff>8467</xdr:rowOff>
                  </from>
                  <to>
                    <xdr:col>2</xdr:col>
                    <xdr:colOff>182033</xdr:colOff>
                    <xdr:row>198</xdr:row>
                    <xdr:rowOff>38100</xdr:rowOff>
                  </to>
                </anchor>
              </controlPr>
            </control>
          </mc:Choice>
        </mc:AlternateContent>
        <mc:AlternateContent xmlns:mc="http://schemas.openxmlformats.org/markup-compatibility/2006">
          <mc:Choice Requires="x14">
            <control shapeId="1738" r:id="rId60" name="Check Box 714">
              <controlPr locked="0" defaultSize="0" autoFill="0" autoLine="0" autoPict="0">
                <anchor moveWithCells="1">
                  <from>
                    <xdr:col>1</xdr:col>
                    <xdr:colOff>84667</xdr:colOff>
                    <xdr:row>150</xdr:row>
                    <xdr:rowOff>0</xdr:rowOff>
                  </from>
                  <to>
                    <xdr:col>2</xdr:col>
                    <xdr:colOff>182033</xdr:colOff>
                    <xdr:row>151</xdr:row>
                    <xdr:rowOff>29633</xdr:rowOff>
                  </to>
                </anchor>
              </controlPr>
            </control>
          </mc:Choice>
        </mc:AlternateContent>
        <mc:AlternateContent xmlns:mc="http://schemas.openxmlformats.org/markup-compatibility/2006">
          <mc:Choice Requires="x14">
            <control shapeId="1739" r:id="rId61" name="Group Box 715">
              <controlPr defaultSize="0" autoFill="0" autoPict="0">
                <anchor moveWithCells="1">
                  <from>
                    <xdr:col>0</xdr:col>
                    <xdr:colOff>275167</xdr:colOff>
                    <xdr:row>198</xdr:row>
                    <xdr:rowOff>173567</xdr:rowOff>
                  </from>
                  <to>
                    <xdr:col>5</xdr:col>
                    <xdr:colOff>8467</xdr:colOff>
                    <xdr:row>201</xdr:row>
                    <xdr:rowOff>0</xdr:rowOff>
                  </to>
                </anchor>
              </controlPr>
            </control>
          </mc:Choice>
        </mc:AlternateContent>
        <mc:AlternateContent xmlns:mc="http://schemas.openxmlformats.org/markup-compatibility/2006">
          <mc:Choice Requires="x14">
            <control shapeId="1784" r:id="rId62" name="Option Button 760">
              <controlPr defaultSize="0" autoFill="0" autoLine="0" autoPict="0">
                <anchor moveWithCells="1">
                  <from>
                    <xdr:col>1</xdr:col>
                    <xdr:colOff>21167</xdr:colOff>
                    <xdr:row>115</xdr:row>
                    <xdr:rowOff>0</xdr:rowOff>
                  </from>
                  <to>
                    <xdr:col>1</xdr:col>
                    <xdr:colOff>325967</xdr:colOff>
                    <xdr:row>116</xdr:row>
                    <xdr:rowOff>29633</xdr:rowOff>
                  </to>
                </anchor>
              </controlPr>
            </control>
          </mc:Choice>
        </mc:AlternateContent>
        <mc:AlternateContent xmlns:mc="http://schemas.openxmlformats.org/markup-compatibility/2006">
          <mc:Choice Requires="x14">
            <control shapeId="1785" r:id="rId63" name="Option Button 761">
              <controlPr defaultSize="0" autoFill="0" autoLine="0" autoPict="0">
                <anchor moveWithCells="1">
                  <from>
                    <xdr:col>1</xdr:col>
                    <xdr:colOff>21167</xdr:colOff>
                    <xdr:row>116</xdr:row>
                    <xdr:rowOff>0</xdr:rowOff>
                  </from>
                  <to>
                    <xdr:col>1</xdr:col>
                    <xdr:colOff>325967</xdr:colOff>
                    <xdr:row>117</xdr:row>
                    <xdr:rowOff>29633</xdr:rowOff>
                  </to>
                </anchor>
              </controlPr>
            </control>
          </mc:Choice>
        </mc:AlternateContent>
        <mc:AlternateContent xmlns:mc="http://schemas.openxmlformats.org/markup-compatibility/2006">
          <mc:Choice Requires="x14">
            <control shapeId="1798" r:id="rId64" name="Group Box 774">
              <controlPr defaultSize="0" autoFill="0" autoPict="0">
                <anchor moveWithCells="1">
                  <from>
                    <xdr:col>0</xdr:col>
                    <xdr:colOff>275167</xdr:colOff>
                    <xdr:row>160</xdr:row>
                    <xdr:rowOff>135467</xdr:rowOff>
                  </from>
                  <to>
                    <xdr:col>5</xdr:col>
                    <xdr:colOff>8467</xdr:colOff>
                    <xdr:row>190</xdr:row>
                    <xdr:rowOff>29633</xdr:rowOff>
                  </to>
                </anchor>
              </controlPr>
            </control>
          </mc:Choice>
        </mc:AlternateContent>
        <mc:AlternateContent xmlns:mc="http://schemas.openxmlformats.org/markup-compatibility/2006">
          <mc:Choice Requires="x14">
            <control shapeId="1800" r:id="rId65" name="Check Box 776">
              <controlPr locked="0" defaultSize="0" autoFill="0" autoLine="0" autoPict="0">
                <anchor moveWithCells="1">
                  <from>
                    <xdr:col>1</xdr:col>
                    <xdr:colOff>84667</xdr:colOff>
                    <xdr:row>187</xdr:row>
                    <xdr:rowOff>0</xdr:rowOff>
                  </from>
                  <to>
                    <xdr:col>2</xdr:col>
                    <xdr:colOff>182033</xdr:colOff>
                    <xdr:row>188</xdr:row>
                    <xdr:rowOff>29633</xdr:rowOff>
                  </to>
                </anchor>
              </controlPr>
            </control>
          </mc:Choice>
        </mc:AlternateContent>
        <mc:AlternateContent xmlns:mc="http://schemas.openxmlformats.org/markup-compatibility/2006">
          <mc:Choice Requires="x14">
            <control shapeId="1835" r:id="rId66" name="Check Box 811">
              <controlPr locked="0" defaultSize="0" autoFill="0" autoLine="0" autoPict="0">
                <anchor moveWithCells="1">
                  <from>
                    <xdr:col>1</xdr:col>
                    <xdr:colOff>84667</xdr:colOff>
                    <xdr:row>150</xdr:row>
                    <xdr:rowOff>8467</xdr:rowOff>
                  </from>
                  <to>
                    <xdr:col>2</xdr:col>
                    <xdr:colOff>182033</xdr:colOff>
                    <xdr:row>151</xdr:row>
                    <xdr:rowOff>38100</xdr:rowOff>
                  </to>
                </anchor>
              </controlPr>
            </control>
          </mc:Choice>
        </mc:AlternateContent>
        <mc:AlternateContent xmlns:mc="http://schemas.openxmlformats.org/markup-compatibility/2006">
          <mc:Choice Requires="x14">
            <control shapeId="1836" r:id="rId67" name="Check Box 812">
              <controlPr locked="0" defaultSize="0" autoFill="0" autoLine="0" autoPict="0">
                <anchor moveWithCells="1">
                  <from>
                    <xdr:col>1</xdr:col>
                    <xdr:colOff>84667</xdr:colOff>
                    <xdr:row>158</xdr:row>
                    <xdr:rowOff>0</xdr:rowOff>
                  </from>
                  <to>
                    <xdr:col>2</xdr:col>
                    <xdr:colOff>182033</xdr:colOff>
                    <xdr:row>159</xdr:row>
                    <xdr:rowOff>29633</xdr:rowOff>
                  </to>
                </anchor>
              </controlPr>
            </control>
          </mc:Choice>
        </mc:AlternateContent>
        <mc:AlternateContent xmlns:mc="http://schemas.openxmlformats.org/markup-compatibility/2006">
          <mc:Choice Requires="x14">
            <control shapeId="1837" r:id="rId68" name="Check Box 813">
              <controlPr locked="0" defaultSize="0" autoFill="0" autoLine="0" autoPict="0">
                <anchor moveWithCells="1">
                  <from>
                    <xdr:col>1</xdr:col>
                    <xdr:colOff>84667</xdr:colOff>
                    <xdr:row>157</xdr:row>
                    <xdr:rowOff>0</xdr:rowOff>
                  </from>
                  <to>
                    <xdr:col>2</xdr:col>
                    <xdr:colOff>182033</xdr:colOff>
                    <xdr:row>158</xdr:row>
                    <xdr:rowOff>29633</xdr:rowOff>
                  </to>
                </anchor>
              </controlPr>
            </control>
          </mc:Choice>
        </mc:AlternateContent>
        <mc:AlternateContent xmlns:mc="http://schemas.openxmlformats.org/markup-compatibility/2006">
          <mc:Choice Requires="x14">
            <control shapeId="1838" r:id="rId69" name="Check Box 814">
              <controlPr locked="0" defaultSize="0" autoFill="0" autoLine="0" autoPict="0">
                <anchor moveWithCells="1">
                  <from>
                    <xdr:col>1</xdr:col>
                    <xdr:colOff>84667</xdr:colOff>
                    <xdr:row>159</xdr:row>
                    <xdr:rowOff>0</xdr:rowOff>
                  </from>
                  <to>
                    <xdr:col>2</xdr:col>
                    <xdr:colOff>182033</xdr:colOff>
                    <xdr:row>160</xdr:row>
                    <xdr:rowOff>67733</xdr:rowOff>
                  </to>
                </anchor>
              </controlPr>
            </control>
          </mc:Choice>
        </mc:AlternateContent>
        <mc:AlternateContent xmlns:mc="http://schemas.openxmlformats.org/markup-compatibility/2006">
          <mc:Choice Requires="x14">
            <control shapeId="1861" r:id="rId70" name="Drop Down 837">
              <controlPr defaultSize="0" autoLine="0" autoPict="0">
                <anchor moveWithCells="1">
                  <from>
                    <xdr:col>2</xdr:col>
                    <xdr:colOff>1316567</xdr:colOff>
                    <xdr:row>60</xdr:row>
                    <xdr:rowOff>182033</xdr:rowOff>
                  </from>
                  <to>
                    <xdr:col>3</xdr:col>
                    <xdr:colOff>427567</xdr:colOff>
                    <xdr:row>62</xdr:row>
                    <xdr:rowOff>0</xdr:rowOff>
                  </to>
                </anchor>
              </controlPr>
            </control>
          </mc:Choice>
        </mc:AlternateContent>
        <mc:AlternateContent xmlns:mc="http://schemas.openxmlformats.org/markup-compatibility/2006">
          <mc:Choice Requires="x14">
            <control shapeId="1236" r:id="rId71" name="Group Box 212">
              <controlPr defaultSize="0" autoFill="0" autoPict="0">
                <anchor moveWithCells="1">
                  <from>
                    <xdr:col>0</xdr:col>
                    <xdr:colOff>266700</xdr:colOff>
                    <xdr:row>59</xdr:row>
                    <xdr:rowOff>97367</xdr:rowOff>
                  </from>
                  <to>
                    <xdr:col>5</xdr:col>
                    <xdr:colOff>0</xdr:colOff>
                    <xdr:row>64</xdr:row>
                    <xdr:rowOff>38100</xdr:rowOff>
                  </to>
                </anchor>
              </controlPr>
            </control>
          </mc:Choice>
        </mc:AlternateContent>
        <mc:AlternateContent xmlns:mc="http://schemas.openxmlformats.org/markup-compatibility/2006">
          <mc:Choice Requires="x14">
            <control shapeId="19284" r:id="rId72" name="Option Button 17236">
              <controlPr defaultSize="0" autoFill="0" autoLine="0" autoPict="0">
                <anchor moveWithCells="1">
                  <from>
                    <xdr:col>1</xdr:col>
                    <xdr:colOff>38100</xdr:colOff>
                    <xdr:row>145</xdr:row>
                    <xdr:rowOff>0</xdr:rowOff>
                  </from>
                  <to>
                    <xdr:col>1</xdr:col>
                    <xdr:colOff>342900</xdr:colOff>
                    <xdr:row>146</xdr:row>
                    <xdr:rowOff>29633</xdr:rowOff>
                  </to>
                </anchor>
              </controlPr>
            </control>
          </mc:Choice>
        </mc:AlternateContent>
        <mc:AlternateContent xmlns:mc="http://schemas.openxmlformats.org/markup-compatibility/2006">
          <mc:Choice Requires="x14">
            <control shapeId="19285" r:id="rId73" name="Option Button 17237">
              <controlPr defaultSize="0" autoFill="0" autoLine="0" autoPict="0">
                <anchor moveWithCells="1">
                  <from>
                    <xdr:col>1</xdr:col>
                    <xdr:colOff>38100</xdr:colOff>
                    <xdr:row>145</xdr:row>
                    <xdr:rowOff>182033</xdr:rowOff>
                  </from>
                  <to>
                    <xdr:col>1</xdr:col>
                    <xdr:colOff>342900</xdr:colOff>
                    <xdr:row>147</xdr:row>
                    <xdr:rowOff>21167</xdr:rowOff>
                  </to>
                </anchor>
              </controlPr>
            </control>
          </mc:Choice>
        </mc:AlternateContent>
        <mc:AlternateContent xmlns:mc="http://schemas.openxmlformats.org/markup-compatibility/2006">
          <mc:Choice Requires="x14">
            <control shapeId="19286" r:id="rId74" name="Option Button 17238">
              <controlPr defaultSize="0" autoFill="0" autoLine="0" autoPict="0">
                <anchor moveWithCells="1">
                  <from>
                    <xdr:col>1</xdr:col>
                    <xdr:colOff>38100</xdr:colOff>
                    <xdr:row>146</xdr:row>
                    <xdr:rowOff>182033</xdr:rowOff>
                  </from>
                  <to>
                    <xdr:col>1</xdr:col>
                    <xdr:colOff>342900</xdr:colOff>
                    <xdr:row>148</xdr:row>
                    <xdr:rowOff>21167</xdr:rowOff>
                  </to>
                </anchor>
              </controlPr>
            </control>
          </mc:Choice>
        </mc:AlternateContent>
        <mc:AlternateContent xmlns:mc="http://schemas.openxmlformats.org/markup-compatibility/2006">
          <mc:Choice Requires="x14">
            <control shapeId="19287" r:id="rId75" name="Group Box 17239">
              <controlPr defaultSize="0" autoFill="0" autoPict="0">
                <anchor moveWithCells="1">
                  <from>
                    <xdr:col>0</xdr:col>
                    <xdr:colOff>275167</xdr:colOff>
                    <xdr:row>143</xdr:row>
                    <xdr:rowOff>190500</xdr:rowOff>
                  </from>
                  <to>
                    <xdr:col>5</xdr:col>
                    <xdr:colOff>8467</xdr:colOff>
                    <xdr:row>148</xdr:row>
                    <xdr:rowOff>97367</xdr:rowOff>
                  </to>
                </anchor>
              </controlPr>
            </control>
          </mc:Choice>
        </mc:AlternateContent>
        <mc:AlternateContent xmlns:mc="http://schemas.openxmlformats.org/markup-compatibility/2006">
          <mc:Choice Requires="x14">
            <control shapeId="19288" r:id="rId76" name="Drop Down 17240">
              <controlPr defaultSize="0" autoLine="0" autoPict="0">
                <anchor moveWithCells="1">
                  <from>
                    <xdr:col>2</xdr:col>
                    <xdr:colOff>1316567</xdr:colOff>
                    <xdr:row>62</xdr:row>
                    <xdr:rowOff>29633</xdr:rowOff>
                  </from>
                  <to>
                    <xdr:col>3</xdr:col>
                    <xdr:colOff>427567</xdr:colOff>
                    <xdr:row>63</xdr:row>
                    <xdr:rowOff>0</xdr:rowOff>
                  </to>
                </anchor>
              </controlPr>
            </control>
          </mc:Choice>
        </mc:AlternateContent>
        <mc:AlternateContent xmlns:mc="http://schemas.openxmlformats.org/markup-compatibility/2006">
          <mc:Choice Requires="x14">
            <control shapeId="19289" r:id="rId77" name="Check Box 17241">
              <controlPr locked="0" defaultSize="0" autoFill="0" autoLine="0" autoPict="0">
                <anchor moveWithCells="1">
                  <from>
                    <xdr:col>1</xdr:col>
                    <xdr:colOff>84667</xdr:colOff>
                    <xdr:row>195</xdr:row>
                    <xdr:rowOff>8467</xdr:rowOff>
                  </from>
                  <to>
                    <xdr:col>2</xdr:col>
                    <xdr:colOff>182033</xdr:colOff>
                    <xdr:row>196</xdr:row>
                    <xdr:rowOff>38100</xdr:rowOff>
                  </to>
                </anchor>
              </controlPr>
            </control>
          </mc:Choice>
        </mc:AlternateContent>
        <mc:AlternateContent xmlns:mc="http://schemas.openxmlformats.org/markup-compatibility/2006">
          <mc:Choice Requires="x14">
            <control shapeId="19290" r:id="rId78" name="Drop Down 17242">
              <controlPr defaultSize="0" autoLine="0" autoPict="0">
                <anchor moveWithCells="1">
                  <from>
                    <xdr:col>2</xdr:col>
                    <xdr:colOff>1295400</xdr:colOff>
                    <xdr:row>57</xdr:row>
                    <xdr:rowOff>21167</xdr:rowOff>
                  </from>
                  <to>
                    <xdr:col>3</xdr:col>
                    <xdr:colOff>410633</xdr:colOff>
                    <xdr:row>58</xdr:row>
                    <xdr:rowOff>29633</xdr:rowOff>
                  </to>
                </anchor>
              </controlPr>
            </control>
          </mc:Choice>
        </mc:AlternateContent>
        <mc:AlternateContent xmlns:mc="http://schemas.openxmlformats.org/markup-compatibility/2006">
          <mc:Choice Requires="x14">
            <control shapeId="19293" r:id="rId79" name="Group Box 17245">
              <controlPr defaultSize="0" autoFill="0" autoPict="0">
                <anchor moveWithCells="1">
                  <from>
                    <xdr:col>0</xdr:col>
                    <xdr:colOff>275167</xdr:colOff>
                    <xdr:row>56</xdr:row>
                    <xdr:rowOff>8467</xdr:rowOff>
                  </from>
                  <to>
                    <xdr:col>5</xdr:col>
                    <xdr:colOff>8467</xdr:colOff>
                    <xdr:row>59</xdr:row>
                    <xdr:rowOff>59267</xdr:rowOff>
                  </to>
                </anchor>
              </controlPr>
            </control>
          </mc:Choice>
        </mc:AlternateContent>
        <mc:AlternateContent xmlns:mc="http://schemas.openxmlformats.org/markup-compatibility/2006">
          <mc:Choice Requires="x14">
            <control shapeId="19294" r:id="rId80" name="Group Box 17246">
              <controlPr defaultSize="0" autoFill="0" autoPict="0">
                <anchor moveWithCells="1">
                  <from>
                    <xdr:col>0</xdr:col>
                    <xdr:colOff>372533</xdr:colOff>
                    <xdr:row>162</xdr:row>
                    <xdr:rowOff>173567</xdr:rowOff>
                  </from>
                  <to>
                    <xdr:col>4</xdr:col>
                    <xdr:colOff>770467</xdr:colOff>
                    <xdr:row>170</xdr:row>
                    <xdr:rowOff>122767</xdr:rowOff>
                  </to>
                </anchor>
              </controlPr>
            </control>
          </mc:Choice>
        </mc:AlternateContent>
        <mc:AlternateContent xmlns:mc="http://schemas.openxmlformats.org/markup-compatibility/2006">
          <mc:Choice Requires="x14">
            <control shapeId="19295" r:id="rId81" name="Option Button 17247">
              <controlPr defaultSize="0" autoFill="0" autoLine="0" autoPict="0">
                <anchor moveWithCells="1">
                  <from>
                    <xdr:col>1</xdr:col>
                    <xdr:colOff>76200</xdr:colOff>
                    <xdr:row>164</xdr:row>
                    <xdr:rowOff>0</xdr:rowOff>
                  </from>
                  <to>
                    <xdr:col>1</xdr:col>
                    <xdr:colOff>381000</xdr:colOff>
                    <xdr:row>165</xdr:row>
                    <xdr:rowOff>29633</xdr:rowOff>
                  </to>
                </anchor>
              </controlPr>
            </control>
          </mc:Choice>
        </mc:AlternateContent>
        <mc:AlternateContent xmlns:mc="http://schemas.openxmlformats.org/markup-compatibility/2006">
          <mc:Choice Requires="x14">
            <control shapeId="19296" r:id="rId82" name="Option Button 17248">
              <controlPr defaultSize="0" autoFill="0" autoLine="0" autoPict="0">
                <anchor moveWithCells="1">
                  <from>
                    <xdr:col>1</xdr:col>
                    <xdr:colOff>76200</xdr:colOff>
                    <xdr:row>165</xdr:row>
                    <xdr:rowOff>0</xdr:rowOff>
                  </from>
                  <to>
                    <xdr:col>1</xdr:col>
                    <xdr:colOff>381000</xdr:colOff>
                    <xdr:row>166</xdr:row>
                    <xdr:rowOff>29633</xdr:rowOff>
                  </to>
                </anchor>
              </controlPr>
            </control>
          </mc:Choice>
        </mc:AlternateContent>
        <mc:AlternateContent xmlns:mc="http://schemas.openxmlformats.org/markup-compatibility/2006">
          <mc:Choice Requires="x14">
            <control shapeId="19297" r:id="rId83" name="Option Button 17249">
              <controlPr defaultSize="0" autoFill="0" autoLine="0" autoPict="0">
                <anchor moveWithCells="1">
                  <from>
                    <xdr:col>1</xdr:col>
                    <xdr:colOff>76200</xdr:colOff>
                    <xdr:row>166</xdr:row>
                    <xdr:rowOff>0</xdr:rowOff>
                  </from>
                  <to>
                    <xdr:col>1</xdr:col>
                    <xdr:colOff>381000</xdr:colOff>
                    <xdr:row>167</xdr:row>
                    <xdr:rowOff>29633</xdr:rowOff>
                  </to>
                </anchor>
              </controlPr>
            </control>
          </mc:Choice>
        </mc:AlternateContent>
        <mc:AlternateContent xmlns:mc="http://schemas.openxmlformats.org/markup-compatibility/2006">
          <mc:Choice Requires="x14">
            <control shapeId="19298" r:id="rId84" name="Option Button 17250">
              <controlPr defaultSize="0" autoFill="0" autoLine="0" autoPict="0">
                <anchor moveWithCells="1">
                  <from>
                    <xdr:col>1</xdr:col>
                    <xdr:colOff>76200</xdr:colOff>
                    <xdr:row>167</xdr:row>
                    <xdr:rowOff>592667</xdr:rowOff>
                  </from>
                  <to>
                    <xdr:col>1</xdr:col>
                    <xdr:colOff>381000</xdr:colOff>
                    <xdr:row>169</xdr:row>
                    <xdr:rowOff>21167</xdr:rowOff>
                  </to>
                </anchor>
              </controlPr>
            </control>
          </mc:Choice>
        </mc:AlternateContent>
        <mc:AlternateContent xmlns:mc="http://schemas.openxmlformats.org/markup-compatibility/2006">
          <mc:Choice Requires="x14">
            <control shapeId="19300" r:id="rId85" name="Check Box 17252">
              <controlPr locked="0" defaultSize="0" autoFill="0" autoLine="0" autoPict="0">
                <anchor moveWithCells="1">
                  <from>
                    <xdr:col>1</xdr:col>
                    <xdr:colOff>84667</xdr:colOff>
                    <xdr:row>188</xdr:row>
                    <xdr:rowOff>0</xdr:rowOff>
                  </from>
                  <to>
                    <xdr:col>2</xdr:col>
                    <xdr:colOff>182033</xdr:colOff>
                    <xdr:row>189</xdr:row>
                    <xdr:rowOff>29633</xdr:rowOff>
                  </to>
                </anchor>
              </controlPr>
            </control>
          </mc:Choice>
        </mc:AlternateContent>
        <mc:AlternateContent xmlns:mc="http://schemas.openxmlformats.org/markup-compatibility/2006">
          <mc:Choice Requires="x14">
            <control shapeId="19301" r:id="rId86" name="Group Box 17253">
              <controlPr defaultSize="0" autoFill="0" autoPict="0">
                <anchor moveWithCells="1">
                  <from>
                    <xdr:col>0</xdr:col>
                    <xdr:colOff>372533</xdr:colOff>
                    <xdr:row>170</xdr:row>
                    <xdr:rowOff>198967</xdr:rowOff>
                  </from>
                  <to>
                    <xdr:col>4</xdr:col>
                    <xdr:colOff>770467</xdr:colOff>
                    <xdr:row>178</xdr:row>
                    <xdr:rowOff>334433</xdr:rowOff>
                  </to>
                </anchor>
              </controlPr>
            </control>
          </mc:Choice>
        </mc:AlternateContent>
        <mc:AlternateContent xmlns:mc="http://schemas.openxmlformats.org/markup-compatibility/2006">
          <mc:Choice Requires="x14">
            <control shapeId="19302" r:id="rId87" name="Group Box 17254">
              <controlPr defaultSize="0" autoFill="0" autoPict="0">
                <anchor moveWithCells="1">
                  <from>
                    <xdr:col>0</xdr:col>
                    <xdr:colOff>372533</xdr:colOff>
                    <xdr:row>178</xdr:row>
                    <xdr:rowOff>478367</xdr:rowOff>
                  </from>
                  <to>
                    <xdr:col>4</xdr:col>
                    <xdr:colOff>783167</xdr:colOff>
                    <xdr:row>185</xdr:row>
                    <xdr:rowOff>8467</xdr:rowOff>
                  </to>
                </anchor>
              </controlPr>
            </control>
          </mc:Choice>
        </mc:AlternateContent>
        <mc:AlternateContent xmlns:mc="http://schemas.openxmlformats.org/markup-compatibility/2006">
          <mc:Choice Requires="x14">
            <control shapeId="19303" r:id="rId88" name="Group Box 17255">
              <controlPr defaultSize="0" autoFill="0" autoPict="0">
                <anchor moveWithCells="1">
                  <from>
                    <xdr:col>0</xdr:col>
                    <xdr:colOff>372533</xdr:colOff>
                    <xdr:row>185</xdr:row>
                    <xdr:rowOff>122767</xdr:rowOff>
                  </from>
                  <to>
                    <xdr:col>4</xdr:col>
                    <xdr:colOff>791633</xdr:colOff>
                    <xdr:row>189</xdr:row>
                    <xdr:rowOff>122767</xdr:rowOff>
                  </to>
                </anchor>
              </controlPr>
            </control>
          </mc:Choice>
        </mc:AlternateContent>
        <mc:AlternateContent xmlns:mc="http://schemas.openxmlformats.org/markup-compatibility/2006">
          <mc:Choice Requires="x14">
            <control shapeId="19304" r:id="rId89" name="Option Button 17256">
              <controlPr defaultSize="0" autoFill="0" autoLine="0" autoPict="0">
                <anchor moveWithCells="1">
                  <from>
                    <xdr:col>1</xdr:col>
                    <xdr:colOff>76200</xdr:colOff>
                    <xdr:row>171</xdr:row>
                    <xdr:rowOff>182033</xdr:rowOff>
                  </from>
                  <to>
                    <xdr:col>1</xdr:col>
                    <xdr:colOff>381000</xdr:colOff>
                    <xdr:row>173</xdr:row>
                    <xdr:rowOff>21167</xdr:rowOff>
                  </to>
                </anchor>
              </controlPr>
            </control>
          </mc:Choice>
        </mc:AlternateContent>
        <mc:AlternateContent xmlns:mc="http://schemas.openxmlformats.org/markup-compatibility/2006">
          <mc:Choice Requires="x14">
            <control shapeId="19305" r:id="rId90" name="Option Button 17257">
              <controlPr defaultSize="0" autoFill="0" autoLine="0" autoPict="0">
                <anchor moveWithCells="1">
                  <from>
                    <xdr:col>1</xdr:col>
                    <xdr:colOff>76200</xdr:colOff>
                    <xdr:row>173</xdr:row>
                    <xdr:rowOff>0</xdr:rowOff>
                  </from>
                  <to>
                    <xdr:col>1</xdr:col>
                    <xdr:colOff>381000</xdr:colOff>
                    <xdr:row>174</xdr:row>
                    <xdr:rowOff>29633</xdr:rowOff>
                  </to>
                </anchor>
              </controlPr>
            </control>
          </mc:Choice>
        </mc:AlternateContent>
        <mc:AlternateContent xmlns:mc="http://schemas.openxmlformats.org/markup-compatibility/2006">
          <mc:Choice Requires="x14">
            <control shapeId="19306" r:id="rId91" name="Option Button 17258">
              <controlPr defaultSize="0" autoFill="0" autoLine="0" autoPict="0">
                <anchor moveWithCells="1">
                  <from>
                    <xdr:col>1</xdr:col>
                    <xdr:colOff>76200</xdr:colOff>
                    <xdr:row>180</xdr:row>
                    <xdr:rowOff>38100</xdr:rowOff>
                  </from>
                  <to>
                    <xdr:col>1</xdr:col>
                    <xdr:colOff>381000</xdr:colOff>
                    <xdr:row>181</xdr:row>
                    <xdr:rowOff>67733</xdr:rowOff>
                  </to>
                </anchor>
              </controlPr>
            </control>
          </mc:Choice>
        </mc:AlternateContent>
        <mc:AlternateContent xmlns:mc="http://schemas.openxmlformats.org/markup-compatibility/2006">
          <mc:Choice Requires="x14">
            <control shapeId="19307" r:id="rId92" name="Option Button 17259">
              <controlPr defaultSize="0" autoFill="0" autoLine="0" autoPict="0">
                <anchor moveWithCells="1">
                  <from>
                    <xdr:col>1</xdr:col>
                    <xdr:colOff>76200</xdr:colOff>
                    <xdr:row>180</xdr:row>
                    <xdr:rowOff>228600</xdr:rowOff>
                  </from>
                  <to>
                    <xdr:col>1</xdr:col>
                    <xdr:colOff>381000</xdr:colOff>
                    <xdr:row>182</xdr:row>
                    <xdr:rowOff>29633</xdr:rowOff>
                  </to>
                </anchor>
              </controlPr>
            </control>
          </mc:Choice>
        </mc:AlternateContent>
        <mc:AlternateContent xmlns:mc="http://schemas.openxmlformats.org/markup-compatibility/2006">
          <mc:Choice Requires="x14">
            <control shapeId="19308" r:id="rId93" name="Option Button 17260">
              <controlPr defaultSize="0" autoFill="0" autoLine="0" autoPict="0">
                <anchor moveWithCells="1">
                  <from>
                    <xdr:col>1</xdr:col>
                    <xdr:colOff>84667</xdr:colOff>
                    <xdr:row>174</xdr:row>
                    <xdr:rowOff>182033</xdr:rowOff>
                  </from>
                  <to>
                    <xdr:col>2</xdr:col>
                    <xdr:colOff>0</xdr:colOff>
                    <xdr:row>176</xdr:row>
                    <xdr:rowOff>21167</xdr:rowOff>
                  </to>
                </anchor>
              </controlPr>
            </control>
          </mc:Choice>
        </mc:AlternateContent>
        <mc:AlternateContent xmlns:mc="http://schemas.openxmlformats.org/markup-compatibility/2006">
          <mc:Choice Requires="x14">
            <control shapeId="19309" r:id="rId94" name="Option Button 17261">
              <controlPr defaultSize="0" autoFill="0" autoLine="0" autoPict="0">
                <anchor moveWithCells="1">
                  <from>
                    <xdr:col>1</xdr:col>
                    <xdr:colOff>76200</xdr:colOff>
                    <xdr:row>182</xdr:row>
                    <xdr:rowOff>182033</xdr:rowOff>
                  </from>
                  <to>
                    <xdr:col>1</xdr:col>
                    <xdr:colOff>381000</xdr:colOff>
                    <xdr:row>184</xdr:row>
                    <xdr:rowOff>21167</xdr:rowOff>
                  </to>
                </anchor>
              </controlPr>
            </control>
          </mc:Choice>
        </mc:AlternateContent>
        <mc:AlternateContent xmlns:mc="http://schemas.openxmlformats.org/markup-compatibility/2006">
          <mc:Choice Requires="x14">
            <control shapeId="19313" r:id="rId95" name="Check Box 17265">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14" r:id="rId96" name="Check Box 17266">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17" r:id="rId97" name="Option Button 17269">
              <controlPr defaultSize="0" autoFill="0" autoLine="0" autoPict="0">
                <anchor moveWithCells="1">
                  <from>
                    <xdr:col>1</xdr:col>
                    <xdr:colOff>21167</xdr:colOff>
                    <xdr:row>99</xdr:row>
                    <xdr:rowOff>173567</xdr:rowOff>
                  </from>
                  <to>
                    <xdr:col>1</xdr:col>
                    <xdr:colOff>325967</xdr:colOff>
                    <xdr:row>101</xdr:row>
                    <xdr:rowOff>8467</xdr:rowOff>
                  </to>
                </anchor>
              </controlPr>
            </control>
          </mc:Choice>
        </mc:AlternateContent>
        <mc:AlternateContent xmlns:mc="http://schemas.openxmlformats.org/markup-compatibility/2006">
          <mc:Choice Requires="x14">
            <control shapeId="19320" r:id="rId98" name="Group Box 17272">
              <controlPr defaultSize="0" autoFill="0" autoPict="0">
                <anchor moveWithCells="1">
                  <from>
                    <xdr:col>0</xdr:col>
                    <xdr:colOff>427567</xdr:colOff>
                    <xdr:row>103</xdr:row>
                    <xdr:rowOff>122767</xdr:rowOff>
                  </from>
                  <to>
                    <xdr:col>5</xdr:col>
                    <xdr:colOff>8467</xdr:colOff>
                    <xdr:row>108</xdr:row>
                    <xdr:rowOff>143933</xdr:rowOff>
                  </to>
                </anchor>
              </controlPr>
            </control>
          </mc:Choice>
        </mc:AlternateContent>
        <mc:AlternateContent xmlns:mc="http://schemas.openxmlformats.org/markup-compatibility/2006">
          <mc:Choice Requires="x14">
            <control shapeId="19343" r:id="rId99" name="Option Button 17295">
              <controlPr defaultSize="0" autoFill="0" autoLine="0" autoPict="0">
                <anchor moveWithCells="1">
                  <from>
                    <xdr:col>1</xdr:col>
                    <xdr:colOff>21167</xdr:colOff>
                    <xdr:row>105</xdr:row>
                    <xdr:rowOff>29633</xdr:rowOff>
                  </from>
                  <to>
                    <xdr:col>1</xdr:col>
                    <xdr:colOff>325967</xdr:colOff>
                    <xdr:row>106</xdr:row>
                    <xdr:rowOff>8467</xdr:rowOff>
                  </to>
                </anchor>
              </controlPr>
            </control>
          </mc:Choice>
        </mc:AlternateContent>
        <mc:AlternateContent xmlns:mc="http://schemas.openxmlformats.org/markup-compatibility/2006">
          <mc:Choice Requires="x14">
            <control shapeId="19344" r:id="rId100" name="Option Button 17296">
              <controlPr defaultSize="0" autoFill="0" autoLine="0" autoPict="0">
                <anchor moveWithCells="1">
                  <from>
                    <xdr:col>1</xdr:col>
                    <xdr:colOff>21167</xdr:colOff>
                    <xdr:row>106</xdr:row>
                    <xdr:rowOff>29633</xdr:rowOff>
                  </from>
                  <to>
                    <xdr:col>1</xdr:col>
                    <xdr:colOff>325967</xdr:colOff>
                    <xdr:row>107</xdr:row>
                    <xdr:rowOff>8467</xdr:rowOff>
                  </to>
                </anchor>
              </controlPr>
            </control>
          </mc:Choice>
        </mc:AlternateContent>
        <mc:AlternateContent xmlns:mc="http://schemas.openxmlformats.org/markup-compatibility/2006">
          <mc:Choice Requires="x14">
            <control shapeId="19345" r:id="rId101" name="Option Button 17297">
              <controlPr defaultSize="0" autoFill="0" autoLine="0" autoPict="0">
                <anchor moveWithCells="1">
                  <from>
                    <xdr:col>1</xdr:col>
                    <xdr:colOff>21167</xdr:colOff>
                    <xdr:row>107</xdr:row>
                    <xdr:rowOff>29633</xdr:rowOff>
                  </from>
                  <to>
                    <xdr:col>1</xdr:col>
                    <xdr:colOff>325967</xdr:colOff>
                    <xdr:row>108</xdr:row>
                    <xdr:rowOff>8467</xdr:rowOff>
                  </to>
                </anchor>
              </controlPr>
            </control>
          </mc:Choice>
        </mc:AlternateContent>
        <mc:AlternateContent xmlns:mc="http://schemas.openxmlformats.org/markup-compatibility/2006">
          <mc:Choice Requires="x14">
            <control shapeId="19347" r:id="rId102" name="Option Button 17299">
              <controlPr defaultSize="0" autoFill="0" autoLine="0" autoPict="0">
                <anchor moveWithCells="1">
                  <from>
                    <xdr:col>1</xdr:col>
                    <xdr:colOff>21167</xdr:colOff>
                    <xdr:row>85</xdr:row>
                    <xdr:rowOff>0</xdr:rowOff>
                  </from>
                  <to>
                    <xdr:col>1</xdr:col>
                    <xdr:colOff>325967</xdr:colOff>
                    <xdr:row>86</xdr:row>
                    <xdr:rowOff>21167</xdr:rowOff>
                  </to>
                </anchor>
              </controlPr>
            </control>
          </mc:Choice>
        </mc:AlternateContent>
        <mc:AlternateContent xmlns:mc="http://schemas.openxmlformats.org/markup-compatibility/2006">
          <mc:Choice Requires="x14">
            <control shapeId="19348" r:id="rId103" name="Option Button 17300">
              <controlPr defaultSize="0" autoFill="0" autoLine="0" autoPict="0">
                <anchor moveWithCells="1">
                  <from>
                    <xdr:col>1</xdr:col>
                    <xdr:colOff>21167</xdr:colOff>
                    <xdr:row>86</xdr:row>
                    <xdr:rowOff>0</xdr:rowOff>
                  </from>
                  <to>
                    <xdr:col>1</xdr:col>
                    <xdr:colOff>325967</xdr:colOff>
                    <xdr:row>87</xdr:row>
                    <xdr:rowOff>21167</xdr:rowOff>
                  </to>
                </anchor>
              </controlPr>
            </control>
          </mc:Choice>
        </mc:AlternateContent>
        <mc:AlternateContent xmlns:mc="http://schemas.openxmlformats.org/markup-compatibility/2006">
          <mc:Choice Requires="x14">
            <control shapeId="19349" r:id="rId104" name="Option Button 17301">
              <controlPr defaultSize="0" autoFill="0" autoLine="0" autoPict="0">
                <anchor moveWithCells="1">
                  <from>
                    <xdr:col>1</xdr:col>
                    <xdr:colOff>21167</xdr:colOff>
                    <xdr:row>86</xdr:row>
                    <xdr:rowOff>160867</xdr:rowOff>
                  </from>
                  <to>
                    <xdr:col>1</xdr:col>
                    <xdr:colOff>325967</xdr:colOff>
                    <xdr:row>88</xdr:row>
                    <xdr:rowOff>0</xdr:rowOff>
                  </to>
                </anchor>
              </controlPr>
            </control>
          </mc:Choice>
        </mc:AlternateContent>
        <mc:AlternateContent xmlns:mc="http://schemas.openxmlformats.org/markup-compatibility/2006">
          <mc:Choice Requires="x14">
            <control shapeId="19350" r:id="rId105" name="Option Button 17302">
              <controlPr defaultSize="0" autoFill="0" autoLine="0" autoPict="0">
                <anchor moveWithCells="1">
                  <from>
                    <xdr:col>1</xdr:col>
                    <xdr:colOff>21167</xdr:colOff>
                    <xdr:row>88</xdr:row>
                    <xdr:rowOff>0</xdr:rowOff>
                  </from>
                  <to>
                    <xdr:col>1</xdr:col>
                    <xdr:colOff>325967</xdr:colOff>
                    <xdr:row>89</xdr:row>
                    <xdr:rowOff>21167</xdr:rowOff>
                  </to>
                </anchor>
              </controlPr>
            </control>
          </mc:Choice>
        </mc:AlternateContent>
        <mc:AlternateContent xmlns:mc="http://schemas.openxmlformats.org/markup-compatibility/2006">
          <mc:Choice Requires="x14">
            <control shapeId="19351" r:id="rId106" name="Option Button 17303">
              <controlPr defaultSize="0" autoFill="0" autoLine="0" autoPict="0">
                <anchor moveWithCells="1">
                  <from>
                    <xdr:col>1</xdr:col>
                    <xdr:colOff>21167</xdr:colOff>
                    <xdr:row>89</xdr:row>
                    <xdr:rowOff>0</xdr:rowOff>
                  </from>
                  <to>
                    <xdr:col>1</xdr:col>
                    <xdr:colOff>325967</xdr:colOff>
                    <xdr:row>90</xdr:row>
                    <xdr:rowOff>0</xdr:rowOff>
                  </to>
                </anchor>
              </controlPr>
            </control>
          </mc:Choice>
        </mc:AlternateContent>
        <mc:AlternateContent xmlns:mc="http://schemas.openxmlformats.org/markup-compatibility/2006">
          <mc:Choice Requires="x14">
            <control shapeId="19363" r:id="rId107" name="Check Box 17315">
              <controlPr locked="0" defaultSize="0" autoFill="0" autoLine="0" autoPict="0">
                <anchor moveWithCells="1">
                  <from>
                    <xdr:col>1</xdr:col>
                    <xdr:colOff>29633</xdr:colOff>
                    <xdr:row>131</xdr:row>
                    <xdr:rowOff>0</xdr:rowOff>
                  </from>
                  <to>
                    <xdr:col>2</xdr:col>
                    <xdr:colOff>122767</xdr:colOff>
                    <xdr:row>132</xdr:row>
                    <xdr:rowOff>29633</xdr:rowOff>
                  </to>
                </anchor>
              </controlPr>
            </control>
          </mc:Choice>
        </mc:AlternateContent>
        <mc:AlternateContent xmlns:mc="http://schemas.openxmlformats.org/markup-compatibility/2006">
          <mc:Choice Requires="x14">
            <control shapeId="19364" r:id="rId108" name="Check Box 17316">
              <controlPr locked="0" defaultSize="0" autoFill="0" autoLine="0" autoPict="0">
                <anchor moveWithCells="1">
                  <from>
                    <xdr:col>1</xdr:col>
                    <xdr:colOff>29633</xdr:colOff>
                    <xdr:row>132</xdr:row>
                    <xdr:rowOff>0</xdr:rowOff>
                  </from>
                  <to>
                    <xdr:col>2</xdr:col>
                    <xdr:colOff>122767</xdr:colOff>
                    <xdr:row>133</xdr:row>
                    <xdr:rowOff>29633</xdr:rowOff>
                  </to>
                </anchor>
              </controlPr>
            </control>
          </mc:Choice>
        </mc:AlternateContent>
        <mc:AlternateContent xmlns:mc="http://schemas.openxmlformats.org/markup-compatibility/2006">
          <mc:Choice Requires="x14">
            <control shapeId="19365" r:id="rId109" name="Check Box 17317">
              <controlPr locked="0" defaultSize="0" autoFill="0" autoLine="0" autoPict="0">
                <anchor moveWithCells="1">
                  <from>
                    <xdr:col>1</xdr:col>
                    <xdr:colOff>29633</xdr:colOff>
                    <xdr:row>133</xdr:row>
                    <xdr:rowOff>0</xdr:rowOff>
                  </from>
                  <to>
                    <xdr:col>2</xdr:col>
                    <xdr:colOff>122767</xdr:colOff>
                    <xdr:row>134</xdr:row>
                    <xdr:rowOff>0</xdr:rowOff>
                  </to>
                </anchor>
              </controlPr>
            </control>
          </mc:Choice>
        </mc:AlternateContent>
        <mc:AlternateContent xmlns:mc="http://schemas.openxmlformats.org/markup-compatibility/2006">
          <mc:Choice Requires="x14">
            <control shapeId="19366" r:id="rId110" name="Check Box 17318">
              <controlPr locked="0" defaultSize="0" autoFill="0" autoLine="0" autoPict="0">
                <anchor moveWithCells="1">
                  <from>
                    <xdr:col>1</xdr:col>
                    <xdr:colOff>29633</xdr:colOff>
                    <xdr:row>134</xdr:row>
                    <xdr:rowOff>0</xdr:rowOff>
                  </from>
                  <to>
                    <xdr:col>2</xdr:col>
                    <xdr:colOff>122767</xdr:colOff>
                    <xdr:row>134</xdr:row>
                    <xdr:rowOff>220133</xdr:rowOff>
                  </to>
                </anchor>
              </controlPr>
            </control>
          </mc:Choice>
        </mc:AlternateContent>
        <mc:AlternateContent xmlns:mc="http://schemas.openxmlformats.org/markup-compatibility/2006">
          <mc:Choice Requires="x14">
            <control shapeId="19367" r:id="rId111" name="Group Box 17319">
              <controlPr defaultSize="0" autoFill="0" autoPict="0" altText="">
                <anchor moveWithCells="1">
                  <from>
                    <xdr:col>0</xdr:col>
                    <xdr:colOff>440267</xdr:colOff>
                    <xdr:row>99</xdr:row>
                    <xdr:rowOff>29633</xdr:rowOff>
                  </from>
                  <to>
                    <xdr:col>5</xdr:col>
                    <xdr:colOff>0</xdr:colOff>
                    <xdr:row>103</xdr:row>
                    <xdr:rowOff>0</xdr:rowOff>
                  </to>
                </anchor>
              </controlPr>
            </control>
          </mc:Choice>
        </mc:AlternateContent>
        <mc:AlternateContent xmlns:mc="http://schemas.openxmlformats.org/markup-compatibility/2006">
          <mc:Choice Requires="x14">
            <control shapeId="19368" r:id="rId112" name="Option Button 17320">
              <controlPr defaultSize="0" autoFill="0" autoLine="0" autoPict="0">
                <anchor moveWithCells="1">
                  <from>
                    <xdr:col>1</xdr:col>
                    <xdr:colOff>21167</xdr:colOff>
                    <xdr:row>100</xdr:row>
                    <xdr:rowOff>143933</xdr:rowOff>
                  </from>
                  <to>
                    <xdr:col>1</xdr:col>
                    <xdr:colOff>325967</xdr:colOff>
                    <xdr:row>101</xdr:row>
                    <xdr:rowOff>173567</xdr:rowOff>
                  </to>
                </anchor>
              </controlPr>
            </control>
          </mc:Choice>
        </mc:AlternateContent>
        <mc:AlternateContent xmlns:mc="http://schemas.openxmlformats.org/markup-compatibility/2006">
          <mc:Choice Requires="x14">
            <control shapeId="19369" r:id="rId113" name="Option Button 17321">
              <controlPr defaultSize="0" autoFill="0" autoLine="0" autoPict="0">
                <anchor moveWithCells="1">
                  <from>
                    <xdr:col>1</xdr:col>
                    <xdr:colOff>8467</xdr:colOff>
                    <xdr:row>101</xdr:row>
                    <xdr:rowOff>152400</xdr:rowOff>
                  </from>
                  <to>
                    <xdr:col>1</xdr:col>
                    <xdr:colOff>313267</xdr:colOff>
                    <xdr:row>103</xdr:row>
                    <xdr:rowOff>0</xdr:rowOff>
                  </to>
                </anchor>
              </controlPr>
            </control>
          </mc:Choice>
        </mc:AlternateContent>
        <mc:AlternateContent xmlns:mc="http://schemas.openxmlformats.org/markup-compatibility/2006">
          <mc:Choice Requires="x14">
            <control shapeId="19376" r:id="rId114" name="Check Box 17328">
              <controlPr locked="0" defaultSize="0" autoFill="0" autoLine="0" autoPict="0">
                <anchor moveWithCells="1">
                  <from>
                    <xdr:col>1</xdr:col>
                    <xdr:colOff>97367</xdr:colOff>
                    <xdr:row>152</xdr:row>
                    <xdr:rowOff>173567</xdr:rowOff>
                  </from>
                  <to>
                    <xdr:col>2</xdr:col>
                    <xdr:colOff>190500</xdr:colOff>
                    <xdr:row>154</xdr:row>
                    <xdr:rowOff>21167</xdr:rowOff>
                  </to>
                </anchor>
              </controlPr>
            </control>
          </mc:Choice>
        </mc:AlternateContent>
        <mc:AlternateContent xmlns:mc="http://schemas.openxmlformats.org/markup-compatibility/2006">
          <mc:Choice Requires="x14">
            <control shapeId="19382" r:id="rId115" name="Option Button 17334">
              <controlPr defaultSize="0" autoFill="0" autoLine="0" autoPict="0">
                <anchor moveWithCells="1">
                  <from>
                    <xdr:col>1</xdr:col>
                    <xdr:colOff>29633</xdr:colOff>
                    <xdr:row>65</xdr:row>
                    <xdr:rowOff>173567</xdr:rowOff>
                  </from>
                  <to>
                    <xdr:col>1</xdr:col>
                    <xdr:colOff>334433</xdr:colOff>
                    <xdr:row>67</xdr:row>
                    <xdr:rowOff>8467</xdr:rowOff>
                  </to>
                </anchor>
              </controlPr>
            </control>
          </mc:Choice>
        </mc:AlternateContent>
        <mc:AlternateContent xmlns:mc="http://schemas.openxmlformats.org/markup-compatibility/2006">
          <mc:Choice Requires="x14">
            <control shapeId="19383" r:id="rId116" name="Option Button 17335">
              <controlPr defaultSize="0" autoFill="0" autoLine="0" autoPict="0">
                <anchor moveWithCells="1">
                  <from>
                    <xdr:col>1</xdr:col>
                    <xdr:colOff>21167</xdr:colOff>
                    <xdr:row>66</xdr:row>
                    <xdr:rowOff>152400</xdr:rowOff>
                  </from>
                  <to>
                    <xdr:col>1</xdr:col>
                    <xdr:colOff>325967</xdr:colOff>
                    <xdr:row>67</xdr:row>
                    <xdr:rowOff>173567</xdr:rowOff>
                  </to>
                </anchor>
              </controlPr>
            </control>
          </mc:Choice>
        </mc:AlternateContent>
        <mc:AlternateContent xmlns:mc="http://schemas.openxmlformats.org/markup-compatibility/2006">
          <mc:Choice Requires="x14">
            <control shapeId="19384" r:id="rId117" name="Option Button 17336">
              <controlPr defaultSize="0" autoFill="0" autoLine="0" autoPict="0">
                <anchor moveWithCells="1">
                  <from>
                    <xdr:col>1</xdr:col>
                    <xdr:colOff>21167</xdr:colOff>
                    <xdr:row>67</xdr:row>
                    <xdr:rowOff>135467</xdr:rowOff>
                  </from>
                  <to>
                    <xdr:col>1</xdr:col>
                    <xdr:colOff>325967</xdr:colOff>
                    <xdr:row>68</xdr:row>
                    <xdr:rowOff>152400</xdr:rowOff>
                  </to>
                </anchor>
              </controlPr>
            </control>
          </mc:Choice>
        </mc:AlternateContent>
        <mc:AlternateContent xmlns:mc="http://schemas.openxmlformats.org/markup-compatibility/2006">
          <mc:Choice Requires="x14">
            <control shapeId="19386" r:id="rId118" name="Option Button 17338">
              <controlPr defaultSize="0" autoFill="0" autoLine="0" autoPict="0">
                <anchor moveWithCells="1">
                  <from>
                    <xdr:col>1</xdr:col>
                    <xdr:colOff>21167</xdr:colOff>
                    <xdr:row>68</xdr:row>
                    <xdr:rowOff>135467</xdr:rowOff>
                  </from>
                  <to>
                    <xdr:col>1</xdr:col>
                    <xdr:colOff>325967</xdr:colOff>
                    <xdr:row>69</xdr:row>
                    <xdr:rowOff>152400</xdr:rowOff>
                  </to>
                </anchor>
              </controlPr>
            </control>
          </mc:Choice>
        </mc:AlternateContent>
        <mc:AlternateContent xmlns:mc="http://schemas.openxmlformats.org/markup-compatibility/2006">
          <mc:Choice Requires="x14">
            <control shapeId="19387" r:id="rId119" name="Option Button 17339">
              <controlPr defaultSize="0" autoFill="0" autoLine="0" autoPict="0">
                <anchor moveWithCells="1">
                  <from>
                    <xdr:col>1</xdr:col>
                    <xdr:colOff>97367</xdr:colOff>
                    <xdr:row>176</xdr:row>
                    <xdr:rowOff>287867</xdr:rowOff>
                  </from>
                  <to>
                    <xdr:col>2</xdr:col>
                    <xdr:colOff>8467</xdr:colOff>
                    <xdr:row>178</xdr:row>
                    <xdr:rowOff>0</xdr:rowOff>
                  </to>
                </anchor>
              </controlPr>
            </control>
          </mc:Choice>
        </mc:AlternateContent>
        <mc:AlternateContent xmlns:mc="http://schemas.openxmlformats.org/markup-compatibility/2006">
          <mc:Choice Requires="x14">
            <control shapeId="19390" r:id="rId120" name="Check Box 17342">
              <controlPr locked="0" defaultSize="0" autoFill="0" autoLine="0" autoPict="0">
                <anchor moveWithCells="1">
                  <from>
                    <xdr:col>1</xdr:col>
                    <xdr:colOff>84667</xdr:colOff>
                    <xdr:row>155</xdr:row>
                    <xdr:rowOff>76200</xdr:rowOff>
                  </from>
                  <to>
                    <xdr:col>2</xdr:col>
                    <xdr:colOff>190500</xdr:colOff>
                    <xdr:row>157</xdr:row>
                    <xdr:rowOff>76200</xdr:rowOff>
                  </to>
                </anchor>
              </controlPr>
            </control>
          </mc:Choice>
        </mc:AlternateContent>
        <mc:AlternateContent xmlns:mc="http://schemas.openxmlformats.org/markup-compatibility/2006">
          <mc:Choice Requires="x14">
            <control shapeId="19391" r:id="rId121" name="Check Box 17343">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2" r:id="rId122" name="Check Box 17344">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3" r:id="rId123" name="Check Box 17345">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4" r:id="rId124" name="Check Box 17346">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95" r:id="rId125" name="Check Box 17347">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96" r:id="rId126" name="Check Box 17348">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7" r:id="rId127" name="Check Box 17349">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9" r:id="rId128" name="Option Button 17351">
              <controlPr defaultSize="0" autoFill="0" autoLine="0" autoPict="0">
                <anchor moveWithCells="1">
                  <from>
                    <xdr:col>1</xdr:col>
                    <xdr:colOff>21167</xdr:colOff>
                    <xdr:row>92</xdr:row>
                    <xdr:rowOff>0</xdr:rowOff>
                  </from>
                  <to>
                    <xdr:col>1</xdr:col>
                    <xdr:colOff>325967</xdr:colOff>
                    <xdr:row>94</xdr:row>
                    <xdr:rowOff>16933</xdr:rowOff>
                  </to>
                </anchor>
              </controlPr>
            </control>
          </mc:Choice>
        </mc:AlternateContent>
        <mc:AlternateContent xmlns:mc="http://schemas.openxmlformats.org/markup-compatibility/2006">
          <mc:Choice Requires="x14">
            <control shapeId="19400" r:id="rId129" name="Option Button 17352">
              <controlPr defaultSize="0" autoFill="0" autoLine="0" autoPict="0">
                <anchor moveWithCells="1">
                  <from>
                    <xdr:col>1</xdr:col>
                    <xdr:colOff>21167</xdr:colOff>
                    <xdr:row>93</xdr:row>
                    <xdr:rowOff>0</xdr:rowOff>
                  </from>
                  <to>
                    <xdr:col>1</xdr:col>
                    <xdr:colOff>325967</xdr:colOff>
                    <xdr:row>94</xdr:row>
                    <xdr:rowOff>16933</xdr:rowOff>
                  </to>
                </anchor>
              </controlPr>
            </control>
          </mc:Choice>
        </mc:AlternateContent>
        <mc:AlternateContent xmlns:mc="http://schemas.openxmlformats.org/markup-compatibility/2006">
          <mc:Choice Requires="x14">
            <control shapeId="19401" r:id="rId130" name="Option Button 17353">
              <controlPr defaultSize="0" autoFill="0" autoLine="0" autoPict="0">
                <anchor moveWithCells="1">
                  <from>
                    <xdr:col>1</xdr:col>
                    <xdr:colOff>21167</xdr:colOff>
                    <xdr:row>94</xdr:row>
                    <xdr:rowOff>0</xdr:rowOff>
                  </from>
                  <to>
                    <xdr:col>1</xdr:col>
                    <xdr:colOff>325967</xdr:colOff>
                    <xdr:row>95</xdr:row>
                    <xdr:rowOff>16933</xdr:rowOff>
                  </to>
                </anchor>
              </controlPr>
            </control>
          </mc:Choice>
        </mc:AlternateContent>
        <mc:AlternateContent xmlns:mc="http://schemas.openxmlformats.org/markup-compatibility/2006">
          <mc:Choice Requires="x14">
            <control shapeId="19402" r:id="rId131" name="Option Button 17354">
              <controlPr defaultSize="0" autoFill="0" autoLine="0" autoPict="0">
                <anchor moveWithCells="1">
                  <from>
                    <xdr:col>1</xdr:col>
                    <xdr:colOff>21167</xdr:colOff>
                    <xdr:row>95</xdr:row>
                    <xdr:rowOff>0</xdr:rowOff>
                  </from>
                  <to>
                    <xdr:col>1</xdr:col>
                    <xdr:colOff>325967</xdr:colOff>
                    <xdr:row>96</xdr:row>
                    <xdr:rowOff>16933</xdr:rowOff>
                  </to>
                </anchor>
              </controlPr>
            </control>
          </mc:Choice>
        </mc:AlternateContent>
        <mc:AlternateContent xmlns:mc="http://schemas.openxmlformats.org/markup-compatibility/2006">
          <mc:Choice Requires="x14">
            <control shapeId="19403" r:id="rId132" name="Option Button 17355">
              <controlPr defaultSize="0" autoFill="0" autoLine="0" autoPict="0">
                <anchor moveWithCells="1">
                  <from>
                    <xdr:col>1</xdr:col>
                    <xdr:colOff>21167</xdr:colOff>
                    <xdr:row>96</xdr:row>
                    <xdr:rowOff>0</xdr:rowOff>
                  </from>
                  <to>
                    <xdr:col>1</xdr:col>
                    <xdr:colOff>325967</xdr:colOff>
                    <xdr:row>97</xdr:row>
                    <xdr:rowOff>21167</xdr:rowOff>
                  </to>
                </anchor>
              </controlPr>
            </control>
          </mc:Choice>
        </mc:AlternateContent>
        <mc:AlternateContent xmlns:mc="http://schemas.openxmlformats.org/markup-compatibility/2006">
          <mc:Choice Requires="x14">
            <control shapeId="19404" r:id="rId133" name="Check Box 17356">
              <controlPr locked="0" defaultSize="0" autoFill="0" autoLine="0" autoPict="0">
                <anchor moveWithCells="1">
                  <from>
                    <xdr:col>1</xdr:col>
                    <xdr:colOff>84667</xdr:colOff>
                    <xdr:row>154</xdr:row>
                    <xdr:rowOff>0</xdr:rowOff>
                  </from>
                  <to>
                    <xdr:col>2</xdr:col>
                    <xdr:colOff>182033</xdr:colOff>
                    <xdr:row>155</xdr:row>
                    <xdr:rowOff>29633</xdr:rowOff>
                  </to>
                </anchor>
              </controlPr>
            </control>
          </mc:Choice>
        </mc:AlternateContent>
        <mc:AlternateContent xmlns:mc="http://schemas.openxmlformats.org/markup-compatibility/2006">
          <mc:Choice Requires="x14">
            <control shapeId="19405" r:id="rId134" name="Check Box 17357">
              <controlPr locked="0" defaultSize="0" autoFill="0" autoLine="0" autoPict="0">
                <anchor moveWithCells="1">
                  <from>
                    <xdr:col>1</xdr:col>
                    <xdr:colOff>84667</xdr:colOff>
                    <xdr:row>154</xdr:row>
                    <xdr:rowOff>0</xdr:rowOff>
                  </from>
                  <to>
                    <xdr:col>2</xdr:col>
                    <xdr:colOff>182033</xdr:colOff>
                    <xdr:row>155</xdr:row>
                    <xdr:rowOff>29633</xdr:rowOff>
                  </to>
                </anchor>
              </controlPr>
            </control>
          </mc:Choice>
        </mc:AlternateContent>
        <mc:AlternateContent xmlns:mc="http://schemas.openxmlformats.org/markup-compatibility/2006">
          <mc:Choice Requires="x14">
            <control shapeId="19406" r:id="rId135" name="Check Box 17358">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topLeftCell="A16" workbookViewId="0"/>
  </sheetViews>
  <sheetFormatPr defaultRowHeight="14.35" x14ac:dyDescent="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Larsen</dc:creator>
  <cp:lastModifiedBy>Campbell Edmondson</cp:lastModifiedBy>
  <cp:lastPrinted>2018-01-18T02:22:42Z</cp:lastPrinted>
  <dcterms:created xsi:type="dcterms:W3CDTF">2014-07-20T08:26:36Z</dcterms:created>
  <dcterms:modified xsi:type="dcterms:W3CDTF">2018-05-14T21:05:07Z</dcterms:modified>
</cp:coreProperties>
</file>